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120" windowWidth="19095" windowHeight="11505" tabRatio="599" activeTab="0"/>
  </bookViews>
  <sheets>
    <sheet name="Final2022 (dang tin)" sheetId="1" r:id="rId1"/>
    <sheet name="Final2020 (dangtin)" sheetId="2" r:id="rId2"/>
    <sheet name="Final2019 (dang tin )" sheetId="3" r:id="rId3"/>
    <sheet name="Final2018 (dang web)" sheetId="4" r:id="rId4"/>
  </sheets>
  <externalReferences>
    <externalReference r:id="rId7"/>
  </externalReferences>
  <definedNames>
    <definedName name="_xlnm._FilterDatabase" localSheetId="2" hidden="1">'Final2019 (dang tin )'!$A$4:$N$268</definedName>
    <definedName name="_xlnm._FilterDatabase" localSheetId="1" hidden="1">'Final2020 (dangtin)'!$A$4:$N$186</definedName>
    <definedName name="_xlnm._FilterDatabase" localSheetId="0" hidden="1">'Final2022 (dang tin)'!$A$4:$N$182</definedName>
    <definedName name="_xlnm.Print_Titles" localSheetId="3">'Final2018 (dang web)'!$4:$4</definedName>
    <definedName name="_xlnm.Print_Titles" localSheetId="2">'Final2019 (dang tin )'!$4:$4</definedName>
    <definedName name="_xlnm.Print_Titles" localSheetId="1">'Final2020 (dangtin)'!$4:$4</definedName>
  </definedNames>
  <calcPr fullCalcOnLoad="1"/>
</workbook>
</file>

<file path=xl/comments1.xml><?xml version="1.0" encoding="utf-8"?>
<comments xmlns="http://schemas.openxmlformats.org/spreadsheetml/2006/main">
  <authors>
    <author>DuyenLK</author>
  </authors>
  <commentList>
    <comment ref="B5" authorId="0">
      <text>
        <r>
          <rPr>
            <b/>
            <sz val="9"/>
            <rFont val="Tahoma"/>
            <family val="2"/>
          </rPr>
          <t>DuyenLK:</t>
        </r>
        <r>
          <rPr>
            <sz val="9"/>
            <rFont val="Tahoma"/>
            <family val="2"/>
          </rPr>
          <t xml:space="preserve">
đã nhập vào bảng 2015
</t>
        </r>
      </text>
    </comment>
    <comment ref="B7" authorId="0">
      <text>
        <r>
          <rPr>
            <b/>
            <sz val="9"/>
            <rFont val="Tahoma"/>
            <family val="2"/>
          </rPr>
          <t>DuyenLK:</t>
        </r>
        <r>
          <rPr>
            <sz val="9"/>
            <rFont val="Tahoma"/>
            <family val="2"/>
          </rPr>
          <t xml:space="preserve">
đã nhập vào bảng 2015
</t>
        </r>
      </text>
    </comment>
    <comment ref="B9" authorId="0">
      <text>
        <r>
          <rPr>
            <b/>
            <sz val="9"/>
            <rFont val="Tahoma"/>
            <family val="2"/>
          </rPr>
          <t>DuyenLK:</t>
        </r>
        <r>
          <rPr>
            <sz val="9"/>
            <rFont val="Tahoma"/>
            <family val="2"/>
          </rPr>
          <t xml:space="preserve">
đã nhập vào bảng 2015
</t>
        </r>
      </text>
    </comment>
    <comment ref="B11" authorId="0">
      <text>
        <r>
          <rPr>
            <b/>
            <sz val="9"/>
            <rFont val="Tahoma"/>
            <family val="2"/>
          </rPr>
          <t>DuyenLK:</t>
        </r>
        <r>
          <rPr>
            <sz val="9"/>
            <rFont val="Tahoma"/>
            <family val="2"/>
          </rPr>
          <t xml:space="preserve">
đã nhập vào bảng 2015
</t>
        </r>
      </text>
    </comment>
    <comment ref="B21" authorId="0">
      <text>
        <r>
          <rPr>
            <b/>
            <sz val="9"/>
            <rFont val="Tahoma"/>
            <family val="2"/>
          </rPr>
          <t>DuyenLK:</t>
        </r>
        <r>
          <rPr>
            <sz val="9"/>
            <rFont val="Tahoma"/>
            <family val="2"/>
          </rPr>
          <t xml:space="preserve">
đã nhập vào bảng 2015
</t>
        </r>
      </text>
    </comment>
  </commentList>
</comments>
</file>

<file path=xl/comments2.xml><?xml version="1.0" encoding="utf-8"?>
<comments xmlns="http://schemas.openxmlformats.org/spreadsheetml/2006/main">
  <authors>
    <author>DuyenLK</author>
  </authors>
  <commentList>
    <comment ref="B5" authorId="0">
      <text>
        <r>
          <rPr>
            <b/>
            <sz val="9"/>
            <rFont val="Tahoma"/>
            <family val="2"/>
          </rPr>
          <t>DuyenLK:</t>
        </r>
        <r>
          <rPr>
            <sz val="9"/>
            <rFont val="Tahoma"/>
            <family val="2"/>
          </rPr>
          <t xml:space="preserve">
đã nhập vào bảng 2015
</t>
        </r>
      </text>
    </comment>
    <comment ref="B7" authorId="0">
      <text>
        <r>
          <rPr>
            <b/>
            <sz val="9"/>
            <rFont val="Tahoma"/>
            <family val="2"/>
          </rPr>
          <t>DuyenLK:</t>
        </r>
        <r>
          <rPr>
            <sz val="9"/>
            <rFont val="Tahoma"/>
            <family val="2"/>
          </rPr>
          <t xml:space="preserve">
đã nhập vào bảng 2015
</t>
        </r>
      </text>
    </comment>
    <comment ref="B9" authorId="0">
      <text>
        <r>
          <rPr>
            <b/>
            <sz val="9"/>
            <rFont val="Tahoma"/>
            <family val="2"/>
          </rPr>
          <t>DuyenLK:</t>
        </r>
        <r>
          <rPr>
            <sz val="9"/>
            <rFont val="Tahoma"/>
            <family val="2"/>
          </rPr>
          <t xml:space="preserve">
đã nhập vào bảng 2015
</t>
        </r>
      </text>
    </comment>
    <comment ref="B15" authorId="0">
      <text>
        <r>
          <rPr>
            <b/>
            <sz val="9"/>
            <rFont val="Tahoma"/>
            <family val="2"/>
          </rPr>
          <t>DuyenLK:</t>
        </r>
        <r>
          <rPr>
            <sz val="9"/>
            <rFont val="Tahoma"/>
            <family val="2"/>
          </rPr>
          <t xml:space="preserve">
đã nhập vào bảng 2015
</t>
        </r>
      </text>
    </comment>
  </commentList>
</comments>
</file>

<file path=xl/comments3.xml><?xml version="1.0" encoding="utf-8"?>
<comments xmlns="http://schemas.openxmlformats.org/spreadsheetml/2006/main">
  <authors>
    <author>DuyenLK</author>
  </authors>
  <commentList>
    <comment ref="B9" authorId="0">
      <text>
        <r>
          <rPr>
            <b/>
            <sz val="9"/>
            <rFont val="Tahoma"/>
            <family val="2"/>
          </rPr>
          <t>DuyenLK:</t>
        </r>
        <r>
          <rPr>
            <sz val="9"/>
            <rFont val="Tahoma"/>
            <family val="2"/>
          </rPr>
          <t xml:space="preserve">
đã nhập vào bảng 2015
</t>
        </r>
      </text>
    </comment>
    <comment ref="B7" authorId="0">
      <text>
        <r>
          <rPr>
            <b/>
            <sz val="9"/>
            <rFont val="Tahoma"/>
            <family val="2"/>
          </rPr>
          <t>DuyenLK:</t>
        </r>
        <r>
          <rPr>
            <sz val="9"/>
            <rFont val="Tahoma"/>
            <family val="2"/>
          </rPr>
          <t xml:space="preserve">
đã nhập vào bảng 2015
</t>
        </r>
      </text>
    </comment>
    <comment ref="B5" authorId="0">
      <text>
        <r>
          <rPr>
            <b/>
            <sz val="9"/>
            <rFont val="Tahoma"/>
            <family val="2"/>
          </rPr>
          <t>DuyenLK:</t>
        </r>
        <r>
          <rPr>
            <sz val="9"/>
            <rFont val="Tahoma"/>
            <family val="2"/>
          </rPr>
          <t xml:space="preserve">
đã nhập vào bảng 2015
</t>
        </r>
      </text>
    </comment>
  </commentList>
</comments>
</file>

<file path=xl/comments4.xml><?xml version="1.0" encoding="utf-8"?>
<comments xmlns="http://schemas.openxmlformats.org/spreadsheetml/2006/main">
  <authors>
    <author>DuyenLK</author>
  </authors>
  <commentList>
    <comment ref="B5" authorId="0">
      <text>
        <r>
          <rPr>
            <b/>
            <sz val="9"/>
            <rFont val="Tahoma"/>
            <family val="2"/>
          </rPr>
          <t>DuyenLK:</t>
        </r>
        <r>
          <rPr>
            <sz val="9"/>
            <rFont val="Tahoma"/>
            <family val="2"/>
          </rPr>
          <t xml:space="preserve">
đã nhập vào bảng 2015
</t>
        </r>
      </text>
    </comment>
    <comment ref="B40" authorId="0">
      <text>
        <r>
          <rPr>
            <b/>
            <sz val="9"/>
            <rFont val="Tahoma"/>
            <family val="2"/>
          </rPr>
          <t>DuyenLK:</t>
        </r>
        <r>
          <rPr>
            <sz val="9"/>
            <rFont val="Tahoma"/>
            <family val="2"/>
          </rPr>
          <t xml:space="preserve">
long copond</t>
        </r>
      </text>
    </comment>
  </commentList>
</comments>
</file>

<file path=xl/sharedStrings.xml><?xml version="1.0" encoding="utf-8"?>
<sst xmlns="http://schemas.openxmlformats.org/spreadsheetml/2006/main" count="2227" uniqueCount="580">
  <si>
    <t>Bảo lãnh</t>
  </si>
  <si>
    <t>31/01/2013</t>
  </si>
  <si>
    <t>Đấu thầu</t>
  </si>
  <si>
    <t>15/01/2013</t>
  </si>
  <si>
    <t>STT</t>
  </si>
  <si>
    <t>MÃ ISIN</t>
  </si>
  <si>
    <t>PHƯƠNG THỨC PH</t>
  </si>
  <si>
    <t>KỲ HẠN (năm)</t>
  </si>
  <si>
    <t>NGÀY PHÁT HÀNH</t>
  </si>
  <si>
    <t>NGÀY ĐÁO HẠN</t>
  </si>
  <si>
    <t>NGÀY THANH TOÁN</t>
  </si>
  <si>
    <t>NGÀY  THỰC THANH TOÁN</t>
  </si>
  <si>
    <t>SỐ LƯỢNG ĐĂNG KÝ</t>
  </si>
  <si>
    <t>GIÁ TRỊ 
ĐĂNG KÝ</t>
  </si>
  <si>
    <t>LÃI SUẤT (%)</t>
  </si>
  <si>
    <t>NGÀY ĐKCC</t>
  </si>
  <si>
    <t>TD1318021</t>
  </si>
  <si>
    <t>VNTD13180219</t>
  </si>
  <si>
    <t>15/01/2018</t>
  </si>
  <si>
    <t>TD1323031</t>
  </si>
  <si>
    <t>VNTD13230311</t>
  </si>
  <si>
    <t>31/01/2023</t>
  </si>
  <si>
    <t>MÃ TRÁI PHIẾU</t>
  </si>
  <si>
    <t>20/02/2012</t>
  </si>
  <si>
    <t>TD1222012</t>
  </si>
  <si>
    <t>VNTD12220123</t>
  </si>
  <si>
    <t>20/02/2022</t>
  </si>
  <si>
    <t>TD1121021</t>
  </si>
  <si>
    <t>VNTD11210216</t>
  </si>
  <si>
    <t>22/02/2011</t>
  </si>
  <si>
    <t>22/02/2021</t>
  </si>
  <si>
    <t>TP1A0906</t>
  </si>
  <si>
    <t>VN0TP1A09060</t>
  </si>
  <si>
    <t>09/03/2006</t>
  </si>
  <si>
    <t>09/03/2021</t>
  </si>
  <si>
    <t>TP1A1406</t>
  </si>
  <si>
    <t>VN0TP1A14060</t>
  </si>
  <si>
    <t>05/04/2006</t>
  </si>
  <si>
    <t>05/04/2021</t>
  </si>
  <si>
    <t>15/04/2013</t>
  </si>
  <si>
    <t>TP1A1105</t>
  </si>
  <si>
    <t>VN0TP1A11058</t>
  </si>
  <si>
    <t>17/05/2005</t>
  </si>
  <si>
    <t>17/05/2020</t>
  </si>
  <si>
    <t>TD1222042</t>
  </si>
  <si>
    <t>VNTD12220420</t>
  </si>
  <si>
    <t>31/05/2012</t>
  </si>
  <si>
    <t>31/05/2022</t>
  </si>
  <si>
    <t>31/05/2013</t>
  </si>
  <si>
    <t>07/06/2010</t>
  </si>
  <si>
    <t>TD1020046</t>
  </si>
  <si>
    <t>VNTD10200465</t>
  </si>
  <si>
    <t>07/06/2020</t>
  </si>
  <si>
    <t>30/06/2013</t>
  </si>
  <si>
    <t>30/09/2013</t>
  </si>
  <si>
    <t>11/10/2010</t>
  </si>
  <si>
    <t>TD1020061</t>
  </si>
  <si>
    <t>VNTD10200614</t>
  </si>
  <si>
    <t>11/10/2020</t>
  </si>
  <si>
    <t>18/10/2010</t>
  </si>
  <si>
    <t>TD1020065</t>
  </si>
  <si>
    <t>VNTD10200655</t>
  </si>
  <si>
    <t>18/10/2020</t>
  </si>
  <si>
    <t>15/12/2013</t>
  </si>
  <si>
    <t>TD1318022</t>
  </si>
  <si>
    <t>VNTD13180227</t>
  </si>
  <si>
    <t>TD1318023</t>
  </si>
  <si>
    <t>VNTD13180235</t>
  </si>
  <si>
    <t>TD1318024</t>
  </si>
  <si>
    <t>VNTD13180243</t>
  </si>
  <si>
    <t>TD1318025</t>
  </si>
  <si>
    <t>VNTD13180250</t>
  </si>
  <si>
    <t>TB1328154</t>
  </si>
  <si>
    <t>VNTB13281548</t>
  </si>
  <si>
    <t>TD1323032</t>
  </si>
  <si>
    <t>VNTD13230329</t>
  </si>
  <si>
    <t>TD1318027</t>
  </si>
  <si>
    <t>VNTD13180276</t>
  </si>
  <si>
    <t>30/06/2028</t>
  </si>
  <si>
    <t>15/03/2013</t>
  </si>
  <si>
    <t>31/03/2013</t>
  </si>
  <si>
    <t>15/03/2018</t>
  </si>
  <si>
    <t>31/03/2018</t>
  </si>
  <si>
    <t>15/04/2018</t>
  </si>
  <si>
    <t>31/05/2018</t>
  </si>
  <si>
    <t>15/12/2018</t>
  </si>
  <si>
    <t>30/09/2023</t>
  </si>
  <si>
    <t>TD1419081</t>
  </si>
  <si>
    <t>TD1419082</t>
  </si>
  <si>
    <t>TD1419083</t>
  </si>
  <si>
    <t>TD1424091</t>
  </si>
  <si>
    <t>TD1429094</t>
  </si>
  <si>
    <t>TD1419084</t>
  </si>
  <si>
    <t>TD1419085</t>
  </si>
  <si>
    <t>TD1424092</t>
  </si>
  <si>
    <t>TD1419086</t>
  </si>
  <si>
    <t>TD1419087</t>
  </si>
  <si>
    <t>TD1419088</t>
  </si>
  <si>
    <t>TD1424093</t>
  </si>
  <si>
    <t>TD1419089</t>
  </si>
  <si>
    <t>TD1424173</t>
  </si>
  <si>
    <t>TD1429095</t>
  </si>
  <si>
    <t>TD1424174</t>
  </si>
  <si>
    <t>VNTD14190811</t>
  </si>
  <si>
    <t>VNTD14190829</t>
  </si>
  <si>
    <t>VNTD14190837</t>
  </si>
  <si>
    <t>VNTD14240913</t>
  </si>
  <si>
    <t>VNTD14290942</t>
  </si>
  <si>
    <t>VNTD14190845</t>
  </si>
  <si>
    <t>VNTD14190852</t>
  </si>
  <si>
    <t>VNTD14240921</t>
  </si>
  <si>
    <t>VNTD14190860</t>
  </si>
  <si>
    <t>VNTD14190878</t>
  </si>
  <si>
    <t>VNTD14190886</t>
  </si>
  <si>
    <t>VNTD14240939</t>
  </si>
  <si>
    <t>VNTD14190894</t>
  </si>
  <si>
    <t>VNTD14241739</t>
  </si>
  <si>
    <t>VNTD14290959</t>
  </si>
  <si>
    <t>VNTD14241747</t>
  </si>
  <si>
    <t>TD1419090</t>
  </si>
  <si>
    <t>VNTD14190902</t>
  </si>
  <si>
    <t>TD1424204</t>
  </si>
  <si>
    <t>VNTD14242042</t>
  </si>
  <si>
    <t>NGƯỜI LẬP</t>
  </si>
  <si>
    <t>KT.TRƯỞNG PHÒNG
PHÓ TRƯỞNG PHÒNG</t>
  </si>
  <si>
    <t>KT.TỔNG GIÁM ĐỐC
PHÓ TỔNG GIÁM ĐỐC</t>
  </si>
  <si>
    <t>Lưu Thị Kiều Duyên</t>
  </si>
  <si>
    <t>Nguyễn Thị Thanh Hà</t>
  </si>
  <si>
    <t>Tổng cộng:</t>
  </si>
  <si>
    <t>TD1520256</t>
  </si>
  <si>
    <t>VNTD15202565</t>
  </si>
  <si>
    <t>TD1520259</t>
  </si>
  <si>
    <t>VNTD15202599</t>
  </si>
  <si>
    <t>TD1525278</t>
  </si>
  <si>
    <t>VNTD15252784</t>
  </si>
  <si>
    <t>TD1530258</t>
  </si>
  <si>
    <t>VNTD15302589</t>
  </si>
  <si>
    <t>TD1520260</t>
  </si>
  <si>
    <t>VNTD15202607</t>
  </si>
  <si>
    <t>TD1525279</t>
  </si>
  <si>
    <t>VNTD15252792</t>
  </si>
  <si>
    <t>TD1520261</t>
  </si>
  <si>
    <t>VNTD15202615</t>
  </si>
  <si>
    <t>TD1530287</t>
  </si>
  <si>
    <t>VNTD15302878</t>
  </si>
  <si>
    <t>TD1525280</t>
  </si>
  <si>
    <t>VNTD15252800</t>
  </si>
  <si>
    <t>TD1520262</t>
  </si>
  <si>
    <t>VNTD15202623</t>
  </si>
  <si>
    <t>TD1530288</t>
  </si>
  <si>
    <t>VNTD15302886</t>
  </si>
  <si>
    <t>TD1520264</t>
  </si>
  <si>
    <t>VNTD15202649</t>
  </si>
  <si>
    <t>TD1530289</t>
  </si>
  <si>
    <t>VNTD15302894</t>
  </si>
  <si>
    <t>TD1520266</t>
  </si>
  <si>
    <t>VNTD15202664</t>
  </si>
  <si>
    <t>TD1530290</t>
  </si>
  <si>
    <t>VNTD15302902</t>
  </si>
  <si>
    <t>TD1520267</t>
  </si>
  <si>
    <t>VNTD15202672</t>
  </si>
  <si>
    <t>TD1520268</t>
  </si>
  <si>
    <t>TD1520269</t>
  </si>
  <si>
    <t>TD1520270</t>
  </si>
  <si>
    <t>TD1520271</t>
  </si>
  <si>
    <t>TD1518355</t>
  </si>
  <si>
    <t>TD1518356</t>
  </si>
  <si>
    <t>TD1518357</t>
  </si>
  <si>
    <t>TL1535299</t>
  </si>
  <si>
    <t>TL1535300</t>
  </si>
  <si>
    <t>TL1535301</t>
  </si>
  <si>
    <t>TL1535302</t>
  </si>
  <si>
    <t>VNTL15352998</t>
  </si>
  <si>
    <t>VNTL15353004</t>
  </si>
  <si>
    <t>VNTL15353012</t>
  </si>
  <si>
    <t>VNTD15202680</t>
  </si>
  <si>
    <t>VNTL15353020</t>
  </si>
  <si>
    <t>VNTD15202698</t>
  </si>
  <si>
    <t>VNTD15202706</t>
  </si>
  <si>
    <t>VNTD15202714</t>
  </si>
  <si>
    <t>VNTD15183559</t>
  </si>
  <si>
    <t>VNTD15183567</t>
  </si>
  <si>
    <t>VNTD15183575</t>
  </si>
  <si>
    <t>TD1518358</t>
  </si>
  <si>
    <t>VNTD15183583</t>
  </si>
  <si>
    <t>TD1518359</t>
  </si>
  <si>
    <t>VNTD15183591</t>
  </si>
  <si>
    <t>TD1518360</t>
  </si>
  <si>
    <t>VNTD15183609</t>
  </si>
  <si>
    <t>TD1518361</t>
  </si>
  <si>
    <t>VNTD15183617</t>
  </si>
  <si>
    <t>TD1518362</t>
  </si>
  <si>
    <t>VNTD15183625</t>
  </si>
  <si>
    <t>Nguyễn Đức Anh Tuấn</t>
  </si>
  <si>
    <t>TL1545363</t>
  </si>
  <si>
    <t>VNTL15453630</t>
  </si>
  <si>
    <t>Bán lẻ</t>
  </si>
  <si>
    <t>TL1520272</t>
  </si>
  <si>
    <t>VNTL15202722</t>
  </si>
  <si>
    <t>TL1520273</t>
  </si>
  <si>
    <t>VNTL15202730</t>
  </si>
  <si>
    <t>TL1520274</t>
  </si>
  <si>
    <t>VNTL15202748</t>
  </si>
  <si>
    <t>TD1621446</t>
  </si>
  <si>
    <t>VNTD16214460</t>
  </si>
  <si>
    <t>TD1619436</t>
  </si>
  <si>
    <t>VNTD16194365</t>
  </si>
  <si>
    <t>TD1631461</t>
  </si>
  <si>
    <t>VNTD16314617</t>
  </si>
  <si>
    <t>TD1636466</t>
  </si>
  <si>
    <t>VNTD16364661</t>
  </si>
  <si>
    <t>TD1619437</t>
  </si>
  <si>
    <t>VNTD16194373</t>
  </si>
  <si>
    <t>TD1646468</t>
  </si>
  <si>
    <t>VNTD16464685</t>
  </si>
  <si>
    <t>TD1621447</t>
  </si>
  <si>
    <t>VNTD16214478</t>
  </si>
  <si>
    <t>TD1621448</t>
  </si>
  <si>
    <t>VNTD16214486</t>
  </si>
  <si>
    <t>TD1621449</t>
  </si>
  <si>
    <t>VNTD16214494</t>
  </si>
  <si>
    <t>TD1621450</t>
  </si>
  <si>
    <t>VNTD16214502</t>
  </si>
  <si>
    <t>TD1626456</t>
  </si>
  <si>
    <t>VNTD16264564</t>
  </si>
  <si>
    <t>TD1621451</t>
  </si>
  <si>
    <t>VNTD16214510</t>
  </si>
  <si>
    <t>TD1619438</t>
  </si>
  <si>
    <t>VNTD16194381</t>
  </si>
  <si>
    <t>TD1621452</t>
  </si>
  <si>
    <t>VNTD16214528</t>
  </si>
  <si>
    <t>TD1621453</t>
  </si>
  <si>
    <t>VNTD16214536</t>
  </si>
  <si>
    <t>TD1631462</t>
  </si>
  <si>
    <t>VNTD16314625</t>
  </si>
  <si>
    <t>TD1621454</t>
  </si>
  <si>
    <t>VNTD16214544</t>
  </si>
  <si>
    <t>TD1619439</t>
  </si>
  <si>
    <t>VNTD16194399</t>
  </si>
  <si>
    <t>TD1621455</t>
  </si>
  <si>
    <t>VNTD16214551</t>
  </si>
  <si>
    <t>TD1621470</t>
  </si>
  <si>
    <t>VNTD16214700</t>
  </si>
  <si>
    <t>TD1621471</t>
  </si>
  <si>
    <t>VNTD16214718</t>
  </si>
  <si>
    <t>TD1621472</t>
  </si>
  <si>
    <t>VNTD16214726</t>
  </si>
  <si>
    <t>TD1621473</t>
  </si>
  <si>
    <t>VNTD16214734</t>
  </si>
  <si>
    <t>TD1621474</t>
  </si>
  <si>
    <t>VNTD16214742</t>
  </si>
  <si>
    <t>TD1621475</t>
  </si>
  <si>
    <t>VNTD16214759</t>
  </si>
  <si>
    <t>TD1631463</t>
  </si>
  <si>
    <t>VNTD16314633</t>
  </si>
  <si>
    <t>TD1619440</t>
  </si>
  <si>
    <t>VNTD16194407</t>
  </si>
  <si>
    <t>TD1646469</t>
  </si>
  <si>
    <t>VNTD16464693</t>
  </si>
  <si>
    <t>TD1621476</t>
  </si>
  <si>
    <t>VNTD16214767</t>
  </si>
  <si>
    <t>TD1621477</t>
  </si>
  <si>
    <t>VNTD16214775</t>
  </si>
  <si>
    <t>TD1623480</t>
  </si>
  <si>
    <t>VNTD16234807</t>
  </si>
  <si>
    <t>TD1621478</t>
  </si>
  <si>
    <t>VNTD16214783</t>
  </si>
  <si>
    <t>TD1623481</t>
  </si>
  <si>
    <t>VNTD16234815</t>
  </si>
  <si>
    <t>TD1621479</t>
  </si>
  <si>
    <t>VNTD16214791</t>
  </si>
  <si>
    <t>TD1621485</t>
  </si>
  <si>
    <t>VNTD16214858</t>
  </si>
  <si>
    <t>TD1631464</t>
  </si>
  <si>
    <t>VNTD16314641</t>
  </si>
  <si>
    <t>TD1621486</t>
  </si>
  <si>
    <t>VNTD16214866</t>
  </si>
  <si>
    <t>TD1621487</t>
  </si>
  <si>
    <t>VNTD16214874</t>
  </si>
  <si>
    <t>TD1623482</t>
  </si>
  <si>
    <t>VNTD16234823</t>
  </si>
  <si>
    <t>TD1621488</t>
  </si>
  <si>
    <t>VNTD16214882</t>
  </si>
  <si>
    <t>TD1623483</t>
  </si>
  <si>
    <t>VNTD16234831</t>
  </si>
  <si>
    <t>TD1646495</t>
  </si>
  <si>
    <t>VNTD16464958</t>
  </si>
  <si>
    <t>TD1631465</t>
  </si>
  <si>
    <t>VNTD16314658</t>
  </si>
  <si>
    <t>TD1626457</t>
  </si>
  <si>
    <t>VNTD16264572</t>
  </si>
  <si>
    <t>TD1636502</t>
  </si>
  <si>
    <t>VNTD16365023</t>
  </si>
  <si>
    <t>TD1646503</t>
  </si>
  <si>
    <t>VNTD16465039</t>
  </si>
  <si>
    <t>TD1621489</t>
  </si>
  <si>
    <t>VNTD16214890</t>
  </si>
  <si>
    <t>TD1732401</t>
  </si>
  <si>
    <t>VNTD17324011</t>
  </si>
  <si>
    <t>TD1747409</t>
  </si>
  <si>
    <t>VNTD17474097</t>
  </si>
  <si>
    <t>TD1724412</t>
  </si>
  <si>
    <t>VNTD17244128</t>
  </si>
  <si>
    <t>TD1722377</t>
  </si>
  <si>
    <t>VNTD17223775</t>
  </si>
  <si>
    <t>TD1737406</t>
  </si>
  <si>
    <t>VNTD17374065</t>
  </si>
  <si>
    <t>TD1722378</t>
  </si>
  <si>
    <t>VNTD17223783</t>
  </si>
  <si>
    <t>TD1727396</t>
  </si>
  <si>
    <t>VNTD17273960</t>
  </si>
  <si>
    <t>TD1724413</t>
  </si>
  <si>
    <t>VNTD17244136</t>
  </si>
  <si>
    <t>TD1722379</t>
  </si>
  <si>
    <t>VNTD17223791</t>
  </si>
  <si>
    <t>TD1732402</t>
  </si>
  <si>
    <t>VNTD17324029</t>
  </si>
  <si>
    <t>TD1747410</t>
  </si>
  <si>
    <t>VNTD17474105</t>
  </si>
  <si>
    <t>TD1724414</t>
  </si>
  <si>
    <t>VNTD17244144</t>
  </si>
  <si>
    <t>TD1737407</t>
  </si>
  <si>
    <t>VNTD17374073</t>
  </si>
  <si>
    <t>TD1747411</t>
  </si>
  <si>
    <t>VNTD17474113</t>
  </si>
  <si>
    <t>TD1747430</t>
  </si>
  <si>
    <t>VNTD17474303</t>
  </si>
  <si>
    <t>TD1732403</t>
  </si>
  <si>
    <t>VNTD17324037</t>
  </si>
  <si>
    <t>TD1727397</t>
  </si>
  <si>
    <t>VNTD17273978</t>
  </si>
  <si>
    <t>TD1732404</t>
  </si>
  <si>
    <t>VNTD17324045</t>
  </si>
  <si>
    <t>VNTD17223809</t>
  </si>
  <si>
    <t>TD1737408</t>
  </si>
  <si>
    <t>VNTD17374081</t>
  </si>
  <si>
    <t>TD1724415</t>
  </si>
  <si>
    <t>VNTD17244151</t>
  </si>
  <si>
    <t>TD1724416</t>
  </si>
  <si>
    <t>VNTD17244169</t>
  </si>
  <si>
    <t>TD1722381</t>
  </si>
  <si>
    <t>VNTD17223817</t>
  </si>
  <si>
    <t>TD1747431</t>
  </si>
  <si>
    <t>VNTD17474311</t>
  </si>
  <si>
    <t>TD1722382</t>
  </si>
  <si>
    <t>VNTD17223825</t>
  </si>
  <si>
    <t>TD1724417</t>
  </si>
  <si>
    <t>VNTD17244177</t>
  </si>
  <si>
    <t>TD1727398</t>
  </si>
  <si>
    <t>VNTD17273986</t>
  </si>
  <si>
    <t>TD1722383</t>
  </si>
  <si>
    <t>VNTD17223833</t>
  </si>
  <si>
    <t>TD1732405</t>
  </si>
  <si>
    <t>VNTD17324052</t>
  </si>
  <si>
    <t>TD1737427</t>
  </si>
  <si>
    <t>VNTD17374271</t>
  </si>
  <si>
    <t>TD1747432</t>
  </si>
  <si>
    <t>VNTD17474329</t>
  </si>
  <si>
    <t>TD1722384</t>
  </si>
  <si>
    <t>VNTD17223841</t>
  </si>
  <si>
    <t>TD1724418</t>
  </si>
  <si>
    <t>VNTD17244185</t>
  </si>
  <si>
    <t>TD1727399</t>
  </si>
  <si>
    <t>VNTD17273994</t>
  </si>
  <si>
    <t>TD1722380 (*)</t>
  </si>
  <si>
    <t>NGÀY TCPH CHUYỂN TIỀN</t>
  </si>
  <si>
    <t xml:space="preserve">BẢNG THEO DÕI THỰC HIỆN QUYỀN THANH TOÁN GỐC/LÃI TRÁI PHIẾU NĂM 2018 DO KHO BẠC NHÀ NƯỚC - BỘ TÀI CHÍNH PHÁT HÀNH  </t>
  </si>
  <si>
    <r>
      <t>Nơi nhận:</t>
    </r>
    <r>
      <rPr>
        <sz val="10"/>
        <rFont val="Times New Roman"/>
        <family val="1"/>
      </rPr>
      <t xml:space="preserve">
- P. THPC (để đăng tin)
- Lưu: ĐK (LTKD, 02b).</t>
    </r>
  </si>
  <si>
    <t>Dương Ngọc Tuấn</t>
  </si>
  <si>
    <t>Vũ Công Anh Minh</t>
  </si>
  <si>
    <t>VNTD18281210</t>
  </si>
  <si>
    <t>TD1828121</t>
  </si>
  <si>
    <t>VNTD18331304</t>
  </si>
  <si>
    <t>TD1833130</t>
  </si>
  <si>
    <t>VNTD19341930</t>
  </si>
  <si>
    <t>TD1934193</t>
  </si>
  <si>
    <t>VNTD18281202</t>
  </si>
  <si>
    <t>TD1828120</t>
  </si>
  <si>
    <t>VNTD18331296</t>
  </si>
  <si>
    <t>TD1833129</t>
  </si>
  <si>
    <t>VNTD19291812</t>
  </si>
  <si>
    <t>TD1929181</t>
  </si>
  <si>
    <t>VNTD18281194</t>
  </si>
  <si>
    <t>TD1828119</t>
  </si>
  <si>
    <t>VNTD18331288</t>
  </si>
  <si>
    <t>TD1833128</t>
  </si>
  <si>
    <t>VNTD18230894</t>
  </si>
  <si>
    <t>TD1823089</t>
  </si>
  <si>
    <t>VNTD19341922</t>
  </si>
  <si>
    <t>TD1934192</t>
  </si>
  <si>
    <t>VNTD19291804</t>
  </si>
  <si>
    <t>TD1929180</t>
  </si>
  <si>
    <t>VNTD19492063</t>
  </si>
  <si>
    <t>TD1949206</t>
  </si>
  <si>
    <t>VNTD19261716</t>
  </si>
  <si>
    <t>TD1926171</t>
  </si>
  <si>
    <t>VNTD18281186</t>
  </si>
  <si>
    <t>TD1828118</t>
  </si>
  <si>
    <t>VNTD19241643</t>
  </si>
  <si>
    <t>TD1924164</t>
  </si>
  <si>
    <t>VNTD19392016</t>
  </si>
  <si>
    <t>TD1939201</t>
  </si>
  <si>
    <t>VNTD18331270</t>
  </si>
  <si>
    <t>TD1833127</t>
  </si>
  <si>
    <t>VNTD18281178</t>
  </si>
  <si>
    <t>TD1828117</t>
  </si>
  <si>
    <t>VNTD18331262</t>
  </si>
  <si>
    <t>TD1833126</t>
  </si>
  <si>
    <t>VNTD19291796</t>
  </si>
  <si>
    <t>TD1929179</t>
  </si>
  <si>
    <t>VNTD19341914</t>
  </si>
  <si>
    <t>TD1934191</t>
  </si>
  <si>
    <t>VNTD18281160</t>
  </si>
  <si>
    <t>TD1828116</t>
  </si>
  <si>
    <t>VNTD18281152</t>
  </si>
  <si>
    <t>TD1828115</t>
  </si>
  <si>
    <t>VNTD18331247</t>
  </si>
  <si>
    <t>TD1833124</t>
  </si>
  <si>
    <t>VNTD19341906</t>
  </si>
  <si>
    <t>TD1934190</t>
  </si>
  <si>
    <t>VNTD18281145</t>
  </si>
  <si>
    <t>TD1828114</t>
  </si>
  <si>
    <t>VNTD19291770</t>
  </si>
  <si>
    <t>TD1929177</t>
  </si>
  <si>
    <t xml:space="preserve">TD1722380 </t>
  </si>
  <si>
    <t>VNTD18481398</t>
  </si>
  <si>
    <t>TD1848139</t>
  </si>
  <si>
    <t>VNTD18251031</t>
  </si>
  <si>
    <t>TD1825103</t>
  </si>
  <si>
    <t>VNTD18230886</t>
  </si>
  <si>
    <t>TD1823088</t>
  </si>
  <si>
    <t>VNTD18331239</t>
  </si>
  <si>
    <t>TD1833123</t>
  </si>
  <si>
    <t>VNTD19291762</t>
  </si>
  <si>
    <t>TD1929176</t>
  </si>
  <si>
    <t>VNTD19341880</t>
  </si>
  <si>
    <t>TD1934188</t>
  </si>
  <si>
    <t>VNTD18281137</t>
  </si>
  <si>
    <t>TD1828113</t>
  </si>
  <si>
    <t>VNTD18381325</t>
  </si>
  <si>
    <t>TD1838132</t>
  </si>
  <si>
    <t>VNTD19291788</t>
  </si>
  <si>
    <t>TD1929178</t>
  </si>
  <si>
    <t>VNTD19341898</t>
  </si>
  <si>
    <t>TD1934189</t>
  </si>
  <si>
    <t>VNTD19492055</t>
  </si>
  <si>
    <t>TD1949205</t>
  </si>
  <si>
    <t>VNTD18481380</t>
  </si>
  <si>
    <t>TD1848138</t>
  </si>
  <si>
    <t>VNTD19392008</t>
  </si>
  <si>
    <t>TD1939200</t>
  </si>
  <si>
    <t>VNTD19241635</t>
  </si>
  <si>
    <t>TD1924163</t>
  </si>
  <si>
    <t>VNTD18331221</t>
  </si>
  <si>
    <t>TD1833122</t>
  </si>
  <si>
    <t>VNTD18251023</t>
  </si>
  <si>
    <t>TD1825102</t>
  </si>
  <si>
    <t>VNTD19261708</t>
  </si>
  <si>
    <t>TD1926170</t>
  </si>
  <si>
    <t>VNTD18281129</t>
  </si>
  <si>
    <t>TD1828112</t>
  </si>
  <si>
    <t>VNTD18230878</t>
  </si>
  <si>
    <t>TD1823087</t>
  </si>
  <si>
    <t>VNTD19291754</t>
  </si>
  <si>
    <t>TD1929175</t>
  </si>
  <si>
    <t>VNTD19341872</t>
  </si>
  <si>
    <t>TD1934187</t>
  </si>
  <si>
    <t xml:space="preserve">BẢNG THEO DÕI THỰC HIỆN QUYỀN THANH TOÁN GỐC/LÃI TRÁI PHIẾU NĂM 2020 DO KHO BẠC NHÀ NƯỚC - BỘ TÀI CHÍNH PHÁT HÀNH  </t>
  </si>
  <si>
    <t>TD2025003</t>
  </si>
  <si>
    <t>VNTD20250039</t>
  </si>
  <si>
    <t>TD2030011</t>
  </si>
  <si>
    <t>VNTD20300115</t>
  </si>
  <si>
    <t>TD2035021</t>
  </si>
  <si>
    <t>VNTD20350219</t>
  </si>
  <si>
    <t>TD2040031</t>
  </si>
  <si>
    <t>VNTD20400311</t>
  </si>
  <si>
    <t>TD2027008</t>
  </si>
  <si>
    <t>VNTD20270086</t>
  </si>
  <si>
    <t>TD2050035</t>
  </si>
  <si>
    <t>VNTD20500359</t>
  </si>
  <si>
    <t>TD2035022</t>
  </si>
  <si>
    <t>VNTD20350227</t>
  </si>
  <si>
    <t>TD2030012</t>
  </si>
  <si>
    <t>VNTD20300123</t>
  </si>
  <si>
    <t>TD2025005</t>
  </si>
  <si>
    <t>VNTD20250054</t>
  </si>
  <si>
    <t>TD2035023</t>
  </si>
  <si>
    <t>VNTD20350235</t>
  </si>
  <si>
    <t>TD2030013</t>
  </si>
  <si>
    <t>VNTD20300131</t>
  </si>
  <si>
    <t>TD2030014</t>
  </si>
  <si>
    <t>VNTD20300149</t>
  </si>
  <si>
    <t>TD2030015</t>
  </si>
  <si>
    <t>VNTD20300156</t>
  </si>
  <si>
    <t>TD2035024</t>
  </si>
  <si>
    <t>VNTD20350243</t>
  </si>
  <si>
    <t>TD2030016</t>
  </si>
  <si>
    <t>VNTD20300164</t>
  </si>
  <si>
    <t>TD2040032</t>
  </si>
  <si>
    <t>VNTD20400329</t>
  </si>
  <si>
    <t>TD2035025</t>
  </si>
  <si>
    <t>VNTD20350250</t>
  </si>
  <si>
    <t>TD2030017</t>
  </si>
  <si>
    <t>VNTD20300172</t>
  </si>
  <si>
    <t>TD2030018</t>
  </si>
  <si>
    <t>VNTD20300180</t>
  </si>
  <si>
    <t>TD2035026</t>
  </si>
  <si>
    <t>VNTD20350268</t>
  </si>
  <si>
    <t>TD2035027</t>
  </si>
  <si>
    <t>VNTD20350276</t>
  </si>
  <si>
    <t>TD2050036</t>
  </si>
  <si>
    <t>VNTD20500367</t>
  </si>
  <si>
    <t>TD2027010</t>
  </si>
  <si>
    <t>VNTD20270102</t>
  </si>
  <si>
    <t>TD2025006</t>
  </si>
  <si>
    <t>VNTD20250062</t>
  </si>
  <si>
    <t>TD2030020</t>
  </si>
  <si>
    <t>VNTD20300206</t>
  </si>
  <si>
    <t>TD2035028</t>
  </si>
  <si>
    <t>VNTD20350284</t>
  </si>
  <si>
    <t>TD2030135</t>
  </si>
  <si>
    <t>VNTD20301352</t>
  </si>
  <si>
    <t>TD2035029</t>
  </si>
  <si>
    <t>VNTD20350292</t>
  </si>
  <si>
    <t>Võ Thanh Tuấn</t>
  </si>
  <si>
    <r>
      <t>Nơi nhận:</t>
    </r>
    <r>
      <rPr>
        <sz val="10"/>
        <rFont val="Times New Roman"/>
        <family val="1"/>
      </rPr>
      <t xml:space="preserve">
- P. THPC (để đăng tin)
- Lưu: ĐK (02b).</t>
    </r>
  </si>
  <si>
    <t xml:space="preserve">BẢNG THEO DÕI THỰC HIỆN QUYỀN THANH TOÁN GỐC/LÃI TRÁI PHIẾU NĂM 2021 DO KHO BẠC NHÀ NƯỚC - BỘ TÀI CHÍNH PHÁT HÀNH  </t>
  </si>
  <si>
    <t xml:space="preserve">
TRƯỞNG PHÒNG
</t>
  </si>
  <si>
    <t>TD2131012</t>
  </si>
  <si>
    <t>VNTD21310121</t>
  </si>
  <si>
    <t>TD2136025</t>
  </si>
  <si>
    <t>VNTD21360258</t>
  </si>
  <si>
    <t>TD2141038</t>
  </si>
  <si>
    <t>VNTD21410384</t>
  </si>
  <si>
    <t>TD2151042</t>
  </si>
  <si>
    <t>VNTD21510423</t>
  </si>
  <si>
    <t>TD2126001</t>
  </si>
  <si>
    <t>VNTD21260011</t>
  </si>
  <si>
    <t>TD2128007</t>
  </si>
  <si>
    <t>VNTD21280076</t>
  </si>
  <si>
    <t>TD2131013</t>
  </si>
  <si>
    <t>VNTD21310139</t>
  </si>
  <si>
    <t>TD2136026</t>
  </si>
  <si>
    <t>VNTD21360266</t>
  </si>
  <si>
    <t>TD2126002</t>
  </si>
  <si>
    <t>VNTD21260029</t>
  </si>
  <si>
    <t>TD2131014</t>
  </si>
  <si>
    <t>VNTD21310147</t>
  </si>
  <si>
    <t>TD2131016</t>
  </si>
  <si>
    <t>VNTD21310162</t>
  </si>
  <si>
    <t>TD2136027</t>
  </si>
  <si>
    <t>VNTD21360274</t>
  </si>
  <si>
    <t>TD2131015(*)</t>
  </si>
  <si>
    <t>VNTD21310154</t>
  </si>
  <si>
    <t>TD2126003</t>
  </si>
  <si>
    <t>VNTD21260037</t>
  </si>
  <si>
    <t>TD2131017</t>
  </si>
  <si>
    <t>VNTD21310170</t>
  </si>
  <si>
    <t>TD2136028</t>
  </si>
  <si>
    <t>VNTD21360282</t>
  </si>
  <si>
    <t>TD2151043</t>
  </si>
  <si>
    <t>VNTD21510431</t>
  </si>
  <si>
    <t>TD2136029</t>
  </si>
  <si>
    <t>VNTD21360290</t>
  </si>
  <si>
    <t>TD2128008</t>
  </si>
  <si>
    <t>VNTD21280084</t>
  </si>
  <si>
    <t>TD2131018</t>
  </si>
  <si>
    <t>VNTD21310188</t>
  </si>
  <si>
    <t>TD2126162</t>
  </si>
  <si>
    <t>VNTD21261621</t>
  </si>
  <si>
    <t xml:space="preserve">TD2025006 </t>
  </si>
  <si>
    <t>TD2131019</t>
  </si>
  <si>
    <t>VNTD21310196</t>
  </si>
  <si>
    <t>TD2136030</t>
  </si>
  <si>
    <t>VNTD21360308</t>
  </si>
  <si>
    <t>TD2141039</t>
  </si>
  <si>
    <t>VNTD21410392</t>
  </si>
  <si>
    <t>Nguyễn Thị Bích Vân</t>
  </si>
  <si>
    <t xml:space="preserve">BẢNG THEO DÕI THỰC HIỆN QUYỀN THANH TOÁN GỐC/LÃI TRÁI PHIẾU NĂM 2022 DO KHO BẠC NHÀ NƯỚC - BỘ TÀI CHÍNH PHÁT HÀNH  </t>
  </si>
  <si>
    <t xml:space="preserve">
KT. TRƯỞNG PHÒNG
PHÓ TRƯỞNG PHÒNG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</si>
</sst>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dd&quot;/&quot;mm&quot;/&quot;yyyy"/>
    <numFmt numFmtId="183" formatCode="dd/mm/yyyy;@"/>
    <numFmt numFmtId="184" formatCode="#,##0.00_);\-#,##0.00"/>
    <numFmt numFmtId="185" formatCode="mmm\-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(* #,##0.0_);_(* \(#,##0.0\);_(* &quot;-&quot;?_);_(@_)"/>
    <numFmt numFmtId="191" formatCode="_(* #,##0.000_);_(* \(#,##0.000\);_(* &quot;-&quot;??_);_(@_)"/>
    <numFmt numFmtId="192" formatCode="[$-409]dddd\,\ mmmm\ dd\,\ yyyy"/>
    <numFmt numFmtId="193" formatCode="_(* #,##0.000_);_(* \(#,##0.000\);_(* &quot;-&quot;???_);_(@_)"/>
    <numFmt numFmtId="194" formatCode="_(* #,##0.00_);_(* \(#,##0.00\);_(* &quot;-&quot;???_);_(@_)"/>
    <numFmt numFmtId="195" formatCode="_(* #,##0.0_);_(* \(#,##0.0\);_(* &quot;-&quot;???_);_(@_)"/>
    <numFmt numFmtId="196" formatCode="_(* #,##0_);_(* \(#,##0\);_(* &quot;-&quot;???_);_(@_)"/>
    <numFmt numFmtId="197" formatCode="[$-809]dd\ mmmm\ yyyy"/>
    <numFmt numFmtId="198" formatCode="0.0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.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Segoe UI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name val="Cambria"/>
      <family val="1"/>
    </font>
    <font>
      <i/>
      <sz val="9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i/>
      <sz val="10"/>
      <name val="Cambria"/>
      <family val="1"/>
    </font>
    <font>
      <b/>
      <sz val="10"/>
      <name val="Cambria"/>
      <family val="1"/>
    </font>
    <font>
      <b/>
      <sz val="13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9.5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9" borderId="3">
      <alignment vertical="center"/>
      <protection/>
    </xf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7" applyNumberFormat="0" applyFill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0" fillId="33" borderId="8" applyNumberFormat="0" applyFont="0" applyAlignment="0" applyProtection="0"/>
    <xf numFmtId="0" fontId="0" fillId="34" borderId="3">
      <alignment vertical="center"/>
      <protection/>
    </xf>
    <xf numFmtId="0" fontId="48" fillId="27" borderId="9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52" fillId="0" borderId="11" xfId="0" applyFont="1" applyFill="1" applyBorder="1" applyAlignment="1" applyProtection="1">
      <alignment horizontal="left" vertical="center"/>
      <protection locked="0"/>
    </xf>
    <xf numFmtId="0" fontId="53" fillId="0" borderId="0" xfId="0" applyFont="1" applyFill="1" applyAlignment="1">
      <alignment horizontal="right" vertic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vertical="top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54" fillId="0" borderId="0" xfId="0" applyFont="1" applyFill="1" applyAlignment="1">
      <alignment vertical="center" wrapText="1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181" fontId="54" fillId="0" borderId="0" xfId="44" applyNumberFormat="1" applyFont="1" applyFill="1" applyAlignment="1">
      <alignment vertical="top"/>
    </xf>
    <xf numFmtId="181" fontId="54" fillId="0" borderId="0" xfId="44" applyNumberFormat="1" applyFont="1" applyFill="1" applyAlignment="1">
      <alignment/>
    </xf>
    <xf numFmtId="179" fontId="54" fillId="0" borderId="0" xfId="44" applyNumberFormat="1" applyFont="1" applyFill="1" applyAlignment="1">
      <alignment/>
    </xf>
    <xf numFmtId="0" fontId="52" fillId="0" borderId="0" xfId="0" applyFont="1" applyFill="1" applyAlignment="1">
      <alignment vertical="top"/>
    </xf>
    <xf numFmtId="0" fontId="52" fillId="0" borderId="0" xfId="0" applyFont="1" applyFill="1" applyAlignment="1">
      <alignment vertical="center"/>
    </xf>
    <xf numFmtId="179" fontId="52" fillId="0" borderId="11" xfId="44" applyNumberFormat="1" applyFont="1" applyFill="1" applyBorder="1" applyAlignment="1">
      <alignment vertical="center"/>
    </xf>
    <xf numFmtId="179" fontId="52" fillId="0" borderId="11" xfId="44" applyNumberFormat="1" applyFont="1" applyFill="1" applyBorder="1" applyAlignment="1" applyProtection="1">
      <alignment horizontal="center" vertical="center" wrapText="1"/>
      <protection/>
    </xf>
    <xf numFmtId="0" fontId="52" fillId="0" borderId="11" xfId="0" applyFont="1" applyFill="1" applyBorder="1" applyAlignment="1" applyProtection="1">
      <alignment horizontal="left" vertical="center" wrapText="1"/>
      <protection locked="0"/>
    </xf>
    <xf numFmtId="49" fontId="52" fillId="0" borderId="11" xfId="0" applyNumberFormat="1" applyFont="1" applyFill="1" applyBorder="1" applyAlignment="1">
      <alignment vertical="center"/>
    </xf>
    <xf numFmtId="179" fontId="52" fillId="0" borderId="11" xfId="44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179" fontId="52" fillId="0" borderId="11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left" vertical="center"/>
    </xf>
    <xf numFmtId="0" fontId="56" fillId="0" borderId="0" xfId="0" applyFont="1" applyFill="1" applyAlignment="1">
      <alignment horizontal="right" vertical="center"/>
    </xf>
    <xf numFmtId="0" fontId="52" fillId="0" borderId="0" xfId="0" applyFont="1" applyFill="1" applyAlignment="1">
      <alignment horizontal="left" vertical="center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 applyProtection="1">
      <alignment horizontal="left" vertical="center" wrapText="1"/>
      <protection/>
    </xf>
    <xf numFmtId="0" fontId="52" fillId="0" borderId="11" xfId="0" applyNumberFormat="1" applyFont="1" applyFill="1" applyBorder="1" applyAlignment="1" applyProtection="1">
      <alignment horizontal="center" vertical="center" wrapText="1"/>
      <protection/>
    </xf>
    <xf numFmtId="3" fontId="52" fillId="0" borderId="11" xfId="0" applyNumberFormat="1" applyFont="1" applyFill="1" applyBorder="1" applyAlignment="1" applyProtection="1">
      <alignment horizontal="right" vertical="center" wrapText="1"/>
      <protection/>
    </xf>
    <xf numFmtId="181" fontId="52" fillId="0" borderId="11" xfId="44" applyNumberFormat="1" applyFont="1" applyFill="1" applyBorder="1" applyAlignment="1">
      <alignment horizontal="right" vertical="center"/>
    </xf>
    <xf numFmtId="0" fontId="52" fillId="0" borderId="13" xfId="0" applyFont="1" applyFill="1" applyBorder="1" applyAlignment="1">
      <alignment horizontal="center" vertical="center"/>
    </xf>
    <xf numFmtId="3" fontId="52" fillId="0" borderId="11" xfId="0" applyNumberFormat="1" applyFont="1" applyFill="1" applyBorder="1" applyAlignment="1">
      <alignment horizontal="right" vertical="center"/>
    </xf>
    <xf numFmtId="49" fontId="52" fillId="0" borderId="11" xfId="0" applyNumberFormat="1" applyFont="1" applyFill="1" applyBorder="1" applyAlignment="1">
      <alignment horizontal="left" vertical="center"/>
    </xf>
    <xf numFmtId="49" fontId="52" fillId="0" borderId="11" xfId="0" applyNumberFormat="1" applyFont="1" applyFill="1" applyBorder="1" applyAlignment="1">
      <alignment horizontal="center" vertical="center"/>
    </xf>
    <xf numFmtId="179" fontId="52" fillId="0" borderId="11" xfId="0" applyNumberFormat="1" applyFont="1" applyFill="1" applyBorder="1" applyAlignment="1" applyProtection="1">
      <alignment horizontal="center" vertical="center" wrapText="1"/>
      <protection/>
    </xf>
    <xf numFmtId="3" fontId="52" fillId="0" borderId="11" xfId="0" applyNumberFormat="1" applyFont="1" applyFill="1" applyBorder="1" applyAlignment="1">
      <alignment horizontal="right"/>
    </xf>
    <xf numFmtId="0" fontId="52" fillId="0" borderId="11" xfId="0" applyNumberFormat="1" applyFont="1" applyFill="1" applyBorder="1" applyAlignment="1" applyProtection="1">
      <alignment horizontal="left" vertical="center"/>
      <protection/>
    </xf>
    <xf numFmtId="0" fontId="52" fillId="0" borderId="14" xfId="0" applyFont="1" applyFill="1" applyBorder="1" applyAlignment="1" applyProtection="1">
      <alignment horizontal="left" vertical="center"/>
      <protection locked="0"/>
    </xf>
    <xf numFmtId="0" fontId="52" fillId="0" borderId="14" xfId="0" applyFont="1" applyFill="1" applyBorder="1" applyAlignment="1">
      <alignment horizontal="center" vertical="center"/>
    </xf>
    <xf numFmtId="181" fontId="52" fillId="0" borderId="14" xfId="44" applyNumberFormat="1" applyFont="1" applyFill="1" applyBorder="1" applyAlignment="1">
      <alignment horizontal="right" vertical="center"/>
    </xf>
    <xf numFmtId="0" fontId="52" fillId="0" borderId="13" xfId="0" applyNumberFormat="1" applyFont="1" applyFill="1" applyBorder="1" applyAlignment="1" applyProtection="1">
      <alignment horizontal="left" vertical="center" wrapText="1"/>
      <protection/>
    </xf>
    <xf numFmtId="0" fontId="52" fillId="0" borderId="12" xfId="0" applyFont="1" applyFill="1" applyBorder="1" applyAlignment="1">
      <alignment horizontal="center" vertical="center"/>
    </xf>
    <xf numFmtId="181" fontId="57" fillId="0" borderId="12" xfId="44" applyNumberFormat="1" applyFont="1" applyFill="1" applyBorder="1" applyAlignment="1" applyProtection="1">
      <alignment vertical="center"/>
      <protection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52" fillId="0" borderId="0" xfId="0" applyNumberFormat="1" applyFont="1" applyFill="1" applyAlignment="1">
      <alignment/>
    </xf>
    <xf numFmtId="181" fontId="52" fillId="0" borderId="0" xfId="44" applyNumberFormat="1" applyFont="1" applyFill="1" applyAlignment="1">
      <alignment vertical="top"/>
    </xf>
    <xf numFmtId="181" fontId="52" fillId="0" borderId="0" xfId="44" applyNumberFormat="1" applyFont="1" applyFill="1" applyAlignment="1">
      <alignment/>
    </xf>
    <xf numFmtId="179" fontId="52" fillId="0" borderId="0" xfId="44" applyNumberFormat="1" applyFont="1" applyFill="1" applyAlignment="1">
      <alignment/>
    </xf>
    <xf numFmtId="179" fontId="57" fillId="0" borderId="0" xfId="44" applyNumberFormat="1" applyFont="1" applyFill="1" applyAlignment="1">
      <alignment/>
    </xf>
    <xf numFmtId="0" fontId="52" fillId="0" borderId="13" xfId="0" applyFont="1" applyFill="1" applyBorder="1" applyAlignment="1" applyProtection="1">
      <alignment horizontal="left" vertical="center"/>
      <protection locked="0"/>
    </xf>
    <xf numFmtId="0" fontId="52" fillId="0" borderId="0" xfId="0" applyFont="1" applyFill="1" applyAlignment="1">
      <alignment horizontal="center" vertical="center"/>
    </xf>
    <xf numFmtId="3" fontId="52" fillId="0" borderId="13" xfId="0" applyNumberFormat="1" applyFont="1" applyFill="1" applyBorder="1" applyAlignment="1">
      <alignment horizontal="right" vertical="center"/>
    </xf>
    <xf numFmtId="0" fontId="52" fillId="0" borderId="11" xfId="0" applyFont="1" applyFill="1" applyBorder="1" applyAlignment="1">
      <alignment horizontal="center"/>
    </xf>
    <xf numFmtId="181" fontId="52" fillId="0" borderId="13" xfId="44" applyNumberFormat="1" applyFont="1" applyFill="1" applyBorder="1" applyAlignment="1">
      <alignment horizontal="right" vertical="center"/>
    </xf>
    <xf numFmtId="49" fontId="52" fillId="0" borderId="14" xfId="0" applyNumberFormat="1" applyFont="1" applyFill="1" applyBorder="1" applyAlignment="1">
      <alignment vertical="center"/>
    </xf>
    <xf numFmtId="3" fontId="52" fillId="0" borderId="14" xfId="0" applyNumberFormat="1" applyFont="1" applyFill="1" applyBorder="1" applyAlignment="1">
      <alignment horizontal="right" vertical="center"/>
    </xf>
    <xf numFmtId="179" fontId="52" fillId="0" borderId="14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left" vertical="center"/>
    </xf>
    <xf numFmtId="14" fontId="52" fillId="0" borderId="13" xfId="0" applyNumberFormat="1" applyFont="1" applyFill="1" applyBorder="1" applyAlignment="1">
      <alignment horizontal="left" vertical="center"/>
    </xf>
    <xf numFmtId="182" fontId="52" fillId="0" borderId="13" xfId="0" applyNumberFormat="1" applyFont="1" applyFill="1" applyBorder="1" applyAlignment="1" applyProtection="1">
      <alignment horizontal="left" vertical="center" wrapText="1"/>
      <protection/>
    </xf>
    <xf numFmtId="182" fontId="52" fillId="0" borderId="13" xfId="0" applyNumberFormat="1" applyFont="1" applyFill="1" applyBorder="1" applyAlignment="1">
      <alignment horizontal="left" vertical="center"/>
    </xf>
    <xf numFmtId="14" fontId="52" fillId="0" borderId="11" xfId="0" applyNumberFormat="1" applyFont="1" applyFill="1" applyBorder="1" applyAlignment="1" applyProtection="1">
      <alignment horizontal="left" vertical="center" wrapText="1"/>
      <protection/>
    </xf>
    <xf numFmtId="182" fontId="52" fillId="0" borderId="11" xfId="0" applyNumberFormat="1" applyFont="1" applyFill="1" applyBorder="1" applyAlignment="1" applyProtection="1">
      <alignment horizontal="left" vertical="center" wrapText="1"/>
      <protection/>
    </xf>
    <xf numFmtId="182" fontId="52" fillId="0" borderId="11" xfId="0" applyNumberFormat="1" applyFont="1" applyFill="1" applyBorder="1" applyAlignment="1">
      <alignment horizontal="left" vertical="center"/>
    </xf>
    <xf numFmtId="14" fontId="52" fillId="0" borderId="11" xfId="0" applyNumberFormat="1" applyFont="1" applyFill="1" applyBorder="1" applyAlignment="1">
      <alignment horizontal="left" vertical="center"/>
    </xf>
    <xf numFmtId="14" fontId="52" fillId="0" borderId="14" xfId="0" applyNumberFormat="1" applyFont="1" applyFill="1" applyBorder="1" applyAlignment="1">
      <alignment horizontal="left" vertical="center"/>
    </xf>
    <xf numFmtId="182" fontId="52" fillId="0" borderId="14" xfId="0" applyNumberFormat="1" applyFont="1" applyFill="1" applyBorder="1" applyAlignment="1" applyProtection="1">
      <alignment horizontal="left" vertical="center" wrapText="1"/>
      <protection/>
    </xf>
    <xf numFmtId="182" fontId="52" fillId="0" borderId="14" xfId="0" applyNumberFormat="1" applyFont="1" applyFill="1" applyBorder="1" applyAlignment="1">
      <alignment horizontal="left" vertical="center"/>
    </xf>
    <xf numFmtId="49" fontId="57" fillId="0" borderId="15" xfId="0" applyNumberFormat="1" applyFont="1" applyFill="1" applyBorder="1" applyAlignment="1">
      <alignment horizontal="left" vertical="center"/>
    </xf>
    <xf numFmtId="0" fontId="52" fillId="0" borderId="0" xfId="0" applyFont="1" applyFill="1" applyAlignment="1">
      <alignment horizontal="left"/>
    </xf>
    <xf numFmtId="0" fontId="54" fillId="0" borderId="0" xfId="0" applyFont="1" applyFill="1" applyAlignment="1">
      <alignment horizontal="left"/>
    </xf>
    <xf numFmtId="0" fontId="54" fillId="0" borderId="0" xfId="0" applyNumberFormat="1" applyFont="1" applyFill="1" applyAlignment="1">
      <alignment horizontal="left"/>
    </xf>
    <xf numFmtId="182" fontId="52" fillId="0" borderId="11" xfId="0" applyNumberFormat="1" applyFont="1" applyFill="1" applyBorder="1" applyAlignment="1">
      <alignment horizontal="left" vertical="center" wrapText="1"/>
    </xf>
    <xf numFmtId="182" fontId="52" fillId="0" borderId="14" xfId="0" applyNumberFormat="1" applyFont="1" applyFill="1" applyBorder="1" applyAlignment="1">
      <alignment horizontal="left" vertical="center" wrapText="1"/>
    </xf>
    <xf numFmtId="0" fontId="54" fillId="0" borderId="0" xfId="60" applyFont="1" applyFill="1">
      <alignment/>
      <protection/>
    </xf>
    <xf numFmtId="0" fontId="54" fillId="0" borderId="0" xfId="60" applyFont="1" applyFill="1" applyAlignment="1">
      <alignment horizontal="center"/>
      <protection/>
    </xf>
    <xf numFmtId="0" fontId="54" fillId="0" borderId="0" xfId="60" applyNumberFormat="1" applyFont="1" applyFill="1">
      <alignment/>
      <protection/>
    </xf>
    <xf numFmtId="0" fontId="54" fillId="0" borderId="0" xfId="60" applyFont="1" applyFill="1" applyAlignment="1">
      <alignment vertical="center"/>
      <protection/>
    </xf>
    <xf numFmtId="0" fontId="53" fillId="0" borderId="0" xfId="60" applyFont="1" applyFill="1" applyAlignment="1" quotePrefix="1">
      <alignment horizontal="left" vertical="center" wrapText="1"/>
      <protection/>
    </xf>
    <xf numFmtId="0" fontId="54" fillId="0" borderId="0" xfId="60" applyFont="1" applyFill="1" applyAlignment="1">
      <alignment horizontal="center" vertical="center"/>
      <protection/>
    </xf>
    <xf numFmtId="0" fontId="57" fillId="0" borderId="0" xfId="60" applyFont="1" applyFill="1" applyAlignment="1">
      <alignment horizontal="left" vertical="center"/>
      <protection/>
    </xf>
    <xf numFmtId="0" fontId="57" fillId="0" borderId="0" xfId="60" applyFont="1" applyFill="1" applyAlignment="1">
      <alignment horizontal="center" vertical="center" wrapText="1"/>
      <protection/>
    </xf>
    <xf numFmtId="0" fontId="57" fillId="0" borderId="0" xfId="60" applyFont="1" applyFill="1" applyAlignment="1">
      <alignment vertical="center" wrapText="1"/>
      <protection/>
    </xf>
    <xf numFmtId="0" fontId="57" fillId="0" borderId="0" xfId="60" applyFont="1" applyFill="1" applyAlignment="1">
      <alignment horizontal="center" vertical="center"/>
      <protection/>
    </xf>
    <xf numFmtId="183" fontId="57" fillId="0" borderId="0" xfId="60" applyNumberFormat="1" applyFont="1" applyFill="1" applyAlignment="1">
      <alignment horizontal="center" vertical="center"/>
      <protection/>
    </xf>
    <xf numFmtId="0" fontId="57" fillId="0" borderId="0" xfId="60" applyFont="1" applyFill="1" applyAlignment="1">
      <alignment vertical="top"/>
      <protection/>
    </xf>
    <xf numFmtId="0" fontId="57" fillId="0" borderId="0" xfId="60" applyFont="1" applyFill="1" applyAlignment="1">
      <alignment vertical="center"/>
      <protection/>
    </xf>
    <xf numFmtId="0" fontId="57" fillId="0" borderId="0" xfId="60" applyFont="1" applyFill="1">
      <alignment/>
      <protection/>
    </xf>
    <xf numFmtId="0" fontId="52" fillId="0" borderId="0" xfId="60" applyFont="1" applyFill="1">
      <alignment/>
      <protection/>
    </xf>
    <xf numFmtId="0" fontId="52" fillId="0" borderId="0" xfId="60" applyFont="1" applyFill="1" applyAlignment="1">
      <alignment horizontal="center"/>
      <protection/>
    </xf>
    <xf numFmtId="0" fontId="52" fillId="0" borderId="0" xfId="60" applyNumberFormat="1" applyFont="1" applyFill="1">
      <alignment/>
      <protection/>
    </xf>
    <xf numFmtId="182" fontId="52" fillId="0" borderId="13" xfId="0" applyNumberFormat="1" applyFont="1" applyFill="1" applyBorder="1" applyAlignment="1">
      <alignment horizontal="left" vertical="center" wrapText="1"/>
    </xf>
    <xf numFmtId="0" fontId="52" fillId="0" borderId="0" xfId="60" applyFont="1" applyFill="1" applyAlignment="1">
      <alignment horizontal="right"/>
      <protection/>
    </xf>
    <xf numFmtId="181" fontId="52" fillId="0" borderId="0" xfId="44" applyNumberFormat="1" applyFont="1" applyFill="1" applyAlignment="1">
      <alignment horizontal="right"/>
    </xf>
    <xf numFmtId="179" fontId="52" fillId="0" borderId="0" xfId="44" applyNumberFormat="1" applyFont="1" applyFill="1" applyAlignment="1">
      <alignment horizontal="right"/>
    </xf>
    <xf numFmtId="181" fontId="52" fillId="0" borderId="0" xfId="44" applyNumberFormat="1" applyFont="1" applyFill="1" applyAlignment="1">
      <alignment horizontal="right" vertical="top"/>
    </xf>
    <xf numFmtId="0" fontId="52" fillId="0" borderId="0" xfId="60" applyNumberFormat="1" applyFont="1" applyFill="1" applyAlignment="1">
      <alignment horizontal="right"/>
      <protection/>
    </xf>
    <xf numFmtId="0" fontId="52" fillId="0" borderId="0" xfId="60" applyFont="1" applyFill="1" applyBorder="1" applyAlignment="1">
      <alignment horizontal="right"/>
      <protection/>
    </xf>
    <xf numFmtId="0" fontId="52" fillId="0" borderId="0" xfId="60" applyFont="1" applyFill="1" applyBorder="1" applyAlignment="1">
      <alignment horizontal="right" vertical="center"/>
      <protection/>
    </xf>
    <xf numFmtId="181" fontId="55" fillId="0" borderId="0" xfId="44" applyNumberFormat="1" applyFont="1" applyFill="1" applyBorder="1" applyAlignment="1" applyProtection="1">
      <alignment vertical="center"/>
      <protection/>
    </xf>
    <xf numFmtId="49" fontId="57" fillId="0" borderId="0" xfId="60" applyNumberFormat="1" applyFont="1" applyFill="1" applyBorder="1" applyAlignment="1">
      <alignment horizontal="left" vertical="center"/>
      <protection/>
    </xf>
    <xf numFmtId="49" fontId="52" fillId="0" borderId="0" xfId="60" applyNumberFormat="1" applyFont="1" applyFill="1" applyBorder="1" applyAlignment="1">
      <alignment vertical="center"/>
      <protection/>
    </xf>
    <xf numFmtId="49" fontId="52" fillId="0" borderId="0" xfId="60" applyNumberFormat="1" applyFont="1" applyFill="1" applyBorder="1" applyAlignment="1">
      <alignment horizontal="center" vertical="center"/>
      <protection/>
    </xf>
    <xf numFmtId="0" fontId="52" fillId="0" borderId="0" xfId="60" applyFont="1" applyFill="1" applyBorder="1" applyAlignment="1">
      <alignment horizontal="center" vertical="center"/>
      <protection/>
    </xf>
    <xf numFmtId="181" fontId="55" fillId="0" borderId="12" xfId="44" applyNumberFormat="1" applyFont="1" applyFill="1" applyBorder="1" applyAlignment="1" applyProtection="1">
      <alignment vertical="center"/>
      <protection/>
    </xf>
    <xf numFmtId="49" fontId="57" fillId="0" borderId="15" xfId="60" applyNumberFormat="1" applyFont="1" applyFill="1" applyBorder="1" applyAlignment="1">
      <alignment horizontal="left" vertical="center"/>
      <protection/>
    </xf>
    <xf numFmtId="49" fontId="52" fillId="0" borderId="15" xfId="60" applyNumberFormat="1" applyFont="1" applyFill="1" applyBorder="1" applyAlignment="1">
      <alignment vertical="center"/>
      <protection/>
    </xf>
    <xf numFmtId="0" fontId="52" fillId="0" borderId="12" xfId="60" applyFont="1" applyFill="1" applyBorder="1" applyAlignment="1">
      <alignment horizontal="center" vertical="center"/>
      <protection/>
    </xf>
    <xf numFmtId="181" fontId="52" fillId="0" borderId="12" xfId="44" applyNumberFormat="1" applyFont="1" applyFill="1" applyBorder="1" applyAlignment="1">
      <alignment horizontal="right" vertical="center"/>
    </xf>
    <xf numFmtId="3" fontId="52" fillId="0" borderId="12" xfId="60" applyNumberFormat="1" applyFont="1" applyFill="1" applyBorder="1" applyAlignment="1">
      <alignment horizontal="right" vertical="center"/>
      <protection/>
    </xf>
    <xf numFmtId="182" fontId="52" fillId="0" borderId="12" xfId="60" applyNumberFormat="1" applyFont="1" applyFill="1" applyBorder="1" applyAlignment="1">
      <alignment horizontal="right" vertical="center" wrapText="1"/>
      <protection/>
    </xf>
    <xf numFmtId="14" fontId="52" fillId="0" borderId="12" xfId="60" applyNumberFormat="1" applyFont="1" applyFill="1" applyBorder="1" applyAlignment="1">
      <alignment horizontal="right" vertical="center"/>
      <protection/>
    </xf>
    <xf numFmtId="182" fontId="52" fillId="0" borderId="12" xfId="60" applyNumberFormat="1" applyFont="1" applyFill="1" applyBorder="1" applyAlignment="1">
      <alignment horizontal="right" vertical="center"/>
      <protection/>
    </xf>
    <xf numFmtId="182" fontId="52" fillId="0" borderId="12" xfId="60" applyNumberFormat="1" applyFont="1" applyFill="1" applyBorder="1" applyAlignment="1" applyProtection="1">
      <alignment horizontal="right" vertical="center" wrapText="1"/>
      <protection/>
    </xf>
    <xf numFmtId="49" fontId="52" fillId="0" borderId="12" xfId="60" applyNumberFormat="1" applyFont="1" applyFill="1" applyBorder="1" applyAlignment="1">
      <alignment horizontal="center" vertical="center"/>
      <protection/>
    </xf>
    <xf numFmtId="0" fontId="52" fillId="0" borderId="12" xfId="60" applyFont="1" applyFill="1" applyBorder="1" applyAlignment="1" applyProtection="1">
      <alignment horizontal="right" vertical="center"/>
      <protection locked="0"/>
    </xf>
    <xf numFmtId="0" fontId="52" fillId="0" borderId="12" xfId="60" applyFont="1" applyFill="1" applyBorder="1" applyAlignment="1">
      <alignment horizontal="right"/>
      <protection/>
    </xf>
    <xf numFmtId="0" fontId="5" fillId="0" borderId="12" xfId="60" applyFont="1" applyFill="1" applyBorder="1" applyAlignment="1">
      <alignment horizontal="center" vertical="center"/>
      <protection/>
    </xf>
    <xf numFmtId="181" fontId="52" fillId="0" borderId="12" xfId="44" applyNumberFormat="1" applyFont="1" applyFill="1" applyBorder="1" applyAlignment="1">
      <alignment horizontal="right"/>
    </xf>
    <xf numFmtId="181" fontId="52" fillId="0" borderId="12" xfId="44" applyNumberFormat="1" applyFont="1" applyFill="1" applyBorder="1" applyAlignment="1">
      <alignment horizontal="right" vertical="top"/>
    </xf>
    <xf numFmtId="14" fontId="52" fillId="0" borderId="12" xfId="60" applyNumberFormat="1" applyFont="1" applyFill="1" applyBorder="1" applyAlignment="1" applyProtection="1">
      <alignment horizontal="right" vertical="center" wrapText="1"/>
      <protection/>
    </xf>
    <xf numFmtId="3" fontId="52" fillId="0" borderId="12" xfId="60" applyNumberFormat="1" applyFont="1" applyFill="1" applyBorder="1" applyAlignment="1" applyProtection="1">
      <alignment horizontal="center" vertical="center" wrapText="1"/>
      <protection/>
    </xf>
    <xf numFmtId="0" fontId="52" fillId="0" borderId="12" xfId="60" applyNumberFormat="1" applyFont="1" applyFill="1" applyBorder="1" applyAlignment="1" applyProtection="1">
      <alignment horizontal="center" vertical="center" wrapText="1"/>
      <protection/>
    </xf>
    <xf numFmtId="0" fontId="52" fillId="0" borderId="12" xfId="60" applyFont="1" applyFill="1" applyBorder="1" applyAlignment="1">
      <alignment horizontal="right" vertical="center"/>
      <protection/>
    </xf>
    <xf numFmtId="0" fontId="52" fillId="0" borderId="12" xfId="60" applyFont="1" applyFill="1" applyBorder="1" applyAlignment="1">
      <alignment horizontal="center"/>
      <protection/>
    </xf>
    <xf numFmtId="0" fontId="52" fillId="0" borderId="12" xfId="60" applyNumberFormat="1" applyFont="1" applyFill="1" applyBorder="1" applyAlignment="1" applyProtection="1">
      <alignment horizontal="center" vertical="center"/>
      <protection/>
    </xf>
    <xf numFmtId="0" fontId="57" fillId="0" borderId="0" xfId="60" applyFont="1" applyFill="1" applyAlignment="1">
      <alignment horizontal="right"/>
      <protection/>
    </xf>
    <xf numFmtId="0" fontId="52" fillId="0" borderId="12" xfId="60" applyFont="1" applyFill="1" applyBorder="1" applyAlignment="1" applyProtection="1">
      <alignment horizontal="center" vertical="center"/>
      <protection locked="0"/>
    </xf>
    <xf numFmtId="3" fontId="52" fillId="0" borderId="12" xfId="60" applyNumberFormat="1" applyFont="1" applyFill="1" applyBorder="1" applyAlignment="1" applyProtection="1">
      <alignment horizontal="right" vertical="center" wrapText="1"/>
      <protection/>
    </xf>
    <xf numFmtId="49" fontId="52" fillId="0" borderId="12" xfId="60" applyNumberFormat="1" applyFont="1" applyFill="1" applyBorder="1" applyAlignment="1">
      <alignment horizontal="right" vertical="center"/>
      <protection/>
    </xf>
    <xf numFmtId="182" fontId="57" fillId="0" borderId="12" xfId="60" applyNumberFormat="1" applyFont="1" applyFill="1" applyBorder="1" applyAlignment="1">
      <alignment horizontal="right" vertical="center" wrapText="1"/>
      <protection/>
    </xf>
    <xf numFmtId="0" fontId="52" fillId="0" borderId="12" xfId="60" applyFont="1" applyFill="1" applyBorder="1" applyAlignment="1" applyProtection="1">
      <alignment horizontal="right" vertical="center" wrapText="1"/>
      <protection locked="0"/>
    </xf>
    <xf numFmtId="3" fontId="52" fillId="0" borderId="12" xfId="60" applyNumberFormat="1" applyFont="1" applyFill="1" applyBorder="1" applyAlignment="1">
      <alignment horizontal="right"/>
      <protection/>
    </xf>
    <xf numFmtId="0" fontId="52" fillId="0" borderId="0" xfId="60" applyFont="1" applyFill="1" applyAlignment="1">
      <alignment horizontal="right" vertical="center"/>
      <protection/>
    </xf>
    <xf numFmtId="182" fontId="57" fillId="0" borderId="12" xfId="60" applyNumberFormat="1" applyFont="1" applyFill="1" applyBorder="1" applyAlignment="1">
      <alignment horizontal="right" vertical="center"/>
      <protection/>
    </xf>
    <xf numFmtId="0" fontId="52" fillId="0" borderId="0" xfId="60" applyFont="1" applyFill="1" applyAlignment="1">
      <alignment horizontal="right" vertical="center" wrapText="1"/>
      <protection/>
    </xf>
    <xf numFmtId="0" fontId="52" fillId="0" borderId="12" xfId="60" applyFont="1" applyFill="1" applyBorder="1" applyAlignment="1">
      <alignment horizontal="center" vertical="center" wrapText="1"/>
      <protection/>
    </xf>
    <xf numFmtId="0" fontId="56" fillId="0" borderId="0" xfId="60" applyFont="1" applyFill="1" applyAlignment="1">
      <alignment horizontal="center" vertical="center"/>
      <protection/>
    </xf>
    <xf numFmtId="0" fontId="56" fillId="0" borderId="0" xfId="60" applyFont="1" applyFill="1" applyAlignment="1">
      <alignment vertical="top"/>
      <protection/>
    </xf>
    <xf numFmtId="0" fontId="56" fillId="0" borderId="0" xfId="60" applyFont="1" applyFill="1" applyAlignment="1">
      <alignment horizontal="right" vertical="center"/>
      <protection/>
    </xf>
    <xf numFmtId="0" fontId="58" fillId="0" borderId="0" xfId="60" applyFont="1" applyFill="1" applyAlignment="1">
      <alignment horizontal="center" vertical="center"/>
      <protection/>
    </xf>
    <xf numFmtId="0" fontId="58" fillId="0" borderId="0" xfId="60" applyFont="1" applyFill="1" applyAlignment="1">
      <alignment horizontal="center" vertical="center" wrapText="1"/>
      <protection/>
    </xf>
    <xf numFmtId="0" fontId="58" fillId="0" borderId="0" xfId="60" applyFont="1" applyFill="1" applyAlignment="1">
      <alignment horizontal="left" vertical="center"/>
      <protection/>
    </xf>
    <xf numFmtId="0" fontId="58" fillId="0" borderId="0" xfId="60" applyFont="1" applyFill="1" applyAlignment="1">
      <alignment vertical="center" wrapText="1"/>
      <protection/>
    </xf>
    <xf numFmtId="183" fontId="58" fillId="0" borderId="0" xfId="60" applyNumberFormat="1" applyFont="1" applyFill="1" applyAlignment="1">
      <alignment horizontal="center" vertical="center"/>
      <protection/>
    </xf>
    <xf numFmtId="0" fontId="58" fillId="0" borderId="0" xfId="60" applyFont="1" applyFill="1" applyAlignment="1">
      <alignment vertical="top"/>
      <protection/>
    </xf>
    <xf numFmtId="0" fontId="58" fillId="0" borderId="0" xfId="60" applyFont="1" applyFill="1" applyAlignment="1">
      <alignment vertical="center"/>
      <protection/>
    </xf>
    <xf numFmtId="0" fontId="58" fillId="0" borderId="0" xfId="60" applyFont="1" applyFill="1">
      <alignment/>
      <protection/>
    </xf>
    <xf numFmtId="179" fontId="58" fillId="0" borderId="0" xfId="44" applyNumberFormat="1" applyFont="1" applyFill="1" applyAlignment="1">
      <alignment/>
    </xf>
    <xf numFmtId="0" fontId="52" fillId="0" borderId="16" xfId="60" applyFont="1" applyFill="1" applyBorder="1" applyAlignment="1">
      <alignment horizontal="center" vertical="center" wrapText="1"/>
      <protection/>
    </xf>
    <xf numFmtId="0" fontId="52" fillId="0" borderId="16" xfId="60" applyFont="1" applyFill="1" applyBorder="1" applyAlignment="1">
      <alignment horizontal="right" vertical="center"/>
      <protection/>
    </xf>
    <xf numFmtId="0" fontId="52" fillId="0" borderId="16" xfId="60" applyNumberFormat="1" applyFont="1" applyFill="1" applyBorder="1" applyAlignment="1" applyProtection="1">
      <alignment horizontal="right" vertical="center" wrapText="1"/>
      <protection/>
    </xf>
    <xf numFmtId="179" fontId="52" fillId="0" borderId="16" xfId="60" applyNumberFormat="1" applyFont="1" applyFill="1" applyBorder="1" applyAlignment="1">
      <alignment horizontal="right" vertical="center"/>
      <protection/>
    </xf>
    <xf numFmtId="179" fontId="52" fillId="0" borderId="16" xfId="44" applyNumberFormat="1" applyFont="1" applyFill="1" applyBorder="1" applyAlignment="1">
      <alignment horizontal="right" vertical="center"/>
    </xf>
    <xf numFmtId="0" fontId="52" fillId="0" borderId="16" xfId="60" applyFont="1" applyFill="1" applyBorder="1" applyAlignment="1">
      <alignment horizontal="right"/>
      <protection/>
    </xf>
    <xf numFmtId="0" fontId="52" fillId="0" borderId="0" xfId="60" applyFont="1" applyFill="1" applyBorder="1" applyAlignment="1">
      <alignment horizontal="right" vertical="center" wrapText="1"/>
      <protection/>
    </xf>
    <xf numFmtId="0" fontId="57" fillId="0" borderId="0" xfId="60" applyFont="1" applyFill="1" applyBorder="1" applyAlignment="1">
      <alignment horizontal="right"/>
      <protection/>
    </xf>
    <xf numFmtId="179" fontId="52" fillId="0" borderId="0" xfId="44" applyNumberFormat="1" applyFont="1" applyFill="1" applyBorder="1" applyAlignment="1">
      <alignment horizontal="right"/>
    </xf>
    <xf numFmtId="0" fontId="55" fillId="0" borderId="0" xfId="60" applyFont="1" applyFill="1" applyBorder="1">
      <alignment/>
      <protection/>
    </xf>
    <xf numFmtId="0" fontId="54" fillId="0" borderId="0" xfId="60" applyFont="1" applyFill="1" applyBorder="1">
      <alignment/>
      <protection/>
    </xf>
    <xf numFmtId="0" fontId="55" fillId="0" borderId="0" xfId="60" applyFont="1" applyFill="1" applyBorder="1" applyAlignment="1">
      <alignment vertical="center"/>
      <protection/>
    </xf>
    <xf numFmtId="0" fontId="54" fillId="0" borderId="0" xfId="60" applyFont="1" applyFill="1" applyBorder="1" applyAlignment="1">
      <alignment vertical="center"/>
      <protection/>
    </xf>
    <xf numFmtId="180" fontId="52" fillId="0" borderId="16" xfId="60" applyNumberFormat="1" applyFont="1" applyFill="1" applyBorder="1" applyAlignment="1">
      <alignment horizontal="right" vertical="center"/>
      <protection/>
    </xf>
    <xf numFmtId="180" fontId="52" fillId="0" borderId="16" xfId="44" applyNumberFormat="1" applyFont="1" applyFill="1" applyBorder="1" applyAlignment="1">
      <alignment horizontal="right" vertical="center"/>
    </xf>
    <xf numFmtId="180" fontId="52" fillId="0" borderId="16" xfId="60" applyNumberFormat="1" applyFont="1" applyFill="1" applyBorder="1" applyAlignment="1" applyProtection="1">
      <alignment horizontal="right" vertical="center" wrapText="1"/>
      <protection/>
    </xf>
    <xf numFmtId="180" fontId="52" fillId="0" borderId="16" xfId="44" applyNumberFormat="1" applyFont="1" applyFill="1" applyBorder="1" applyAlignment="1" applyProtection="1">
      <alignment horizontal="right" vertical="center" wrapText="1"/>
      <protection/>
    </xf>
    <xf numFmtId="180" fontId="52" fillId="0" borderId="16" xfId="44" applyNumberFormat="1" applyFont="1" applyFill="1" applyBorder="1" applyAlignment="1">
      <alignment horizontal="right"/>
    </xf>
    <xf numFmtId="0" fontId="58" fillId="0" borderId="0" xfId="60" applyFont="1" applyFill="1" applyAlignment="1">
      <alignment horizontal="center" vertical="center" wrapText="1"/>
      <protection/>
    </xf>
    <xf numFmtId="0" fontId="58" fillId="0" borderId="0" xfId="60" applyFont="1" applyFill="1" applyAlignment="1">
      <alignment horizontal="center" vertical="center"/>
      <protection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6" fillId="0" borderId="0" xfId="0" applyFont="1" applyFill="1" applyAlignment="1">
      <alignment horizontal="left" vertical="center"/>
    </xf>
    <xf numFmtId="0" fontId="56" fillId="0" borderId="0" xfId="0" applyFont="1" applyFill="1" applyAlignment="1">
      <alignment vertical="top"/>
    </xf>
    <xf numFmtId="0" fontId="57" fillId="0" borderId="12" xfId="0" applyFont="1" applyFill="1" applyBorder="1" applyAlignment="1">
      <alignment horizontal="center" vertical="center" wrapText="1"/>
    </xf>
    <xf numFmtId="0" fontId="52" fillId="0" borderId="12" xfId="60" applyFont="1" applyFill="1" applyBorder="1" applyAlignment="1" applyProtection="1">
      <alignment vertical="center"/>
      <protection locked="0"/>
    </xf>
    <xf numFmtId="0" fontId="52" fillId="0" borderId="14" xfId="60" applyNumberFormat="1" applyFont="1" applyFill="1" applyBorder="1" applyAlignment="1" applyProtection="1">
      <alignment vertical="center" wrapText="1"/>
      <protection/>
    </xf>
    <xf numFmtId="0" fontId="52" fillId="0" borderId="12" xfId="60" applyFont="1" applyFill="1" applyBorder="1" applyAlignment="1">
      <alignment vertical="center"/>
      <protection/>
    </xf>
    <xf numFmtId="14" fontId="52" fillId="0" borderId="12" xfId="60" applyNumberFormat="1" applyFont="1" applyFill="1" applyBorder="1" applyAlignment="1">
      <alignment vertical="center"/>
      <protection/>
    </xf>
    <xf numFmtId="182" fontId="52" fillId="0" borderId="12" xfId="60" applyNumberFormat="1" applyFont="1" applyFill="1" applyBorder="1" applyAlignment="1" applyProtection="1">
      <alignment vertical="center" wrapText="1"/>
      <protection/>
    </xf>
    <xf numFmtId="182" fontId="52" fillId="0" borderId="12" xfId="60" applyNumberFormat="1" applyFont="1" applyFill="1" applyBorder="1" applyAlignment="1">
      <alignment vertical="center"/>
      <protection/>
    </xf>
    <xf numFmtId="182" fontId="57" fillId="0" borderId="12" xfId="60" applyNumberFormat="1" applyFont="1" applyFill="1" applyBorder="1" applyAlignment="1">
      <alignment vertical="center" wrapText="1"/>
      <protection/>
    </xf>
    <xf numFmtId="0" fontId="59" fillId="0" borderId="0" xfId="0" applyFont="1" applyFill="1" applyAlignment="1">
      <alignment/>
    </xf>
    <xf numFmtId="0" fontId="52" fillId="0" borderId="12" xfId="60" applyNumberFormat="1" applyFont="1" applyFill="1" applyBorder="1" applyAlignment="1" applyProtection="1">
      <alignment vertical="center" wrapText="1"/>
      <protection/>
    </xf>
    <xf numFmtId="0" fontId="59" fillId="0" borderId="12" xfId="60" applyFont="1" applyFill="1" applyBorder="1" applyAlignment="1" applyProtection="1">
      <alignment vertical="center"/>
      <protection locked="0"/>
    </xf>
    <xf numFmtId="0" fontId="59" fillId="0" borderId="12" xfId="60" applyNumberFormat="1" applyFont="1" applyFill="1" applyBorder="1" applyAlignment="1" applyProtection="1">
      <alignment vertical="center" wrapText="1"/>
      <protection/>
    </xf>
    <xf numFmtId="0" fontId="59" fillId="0" borderId="12" xfId="60" applyFont="1" applyFill="1" applyBorder="1" applyAlignment="1">
      <alignment vertical="center"/>
      <protection/>
    </xf>
    <xf numFmtId="14" fontId="59" fillId="0" borderId="12" xfId="60" applyNumberFormat="1" applyFont="1" applyFill="1" applyBorder="1" applyAlignment="1">
      <alignment vertical="center"/>
      <protection/>
    </xf>
    <xf numFmtId="3" fontId="59" fillId="0" borderId="12" xfId="60" applyNumberFormat="1" applyFont="1" applyFill="1" applyBorder="1" applyAlignment="1">
      <alignment horizontal="right" vertical="center"/>
      <protection/>
    </xf>
    <xf numFmtId="181" fontId="59" fillId="0" borderId="12" xfId="44" applyNumberFormat="1" applyFont="1" applyFill="1" applyBorder="1" applyAlignment="1">
      <alignment horizontal="right" vertical="center"/>
    </xf>
    <xf numFmtId="14" fontId="59" fillId="0" borderId="12" xfId="60" applyNumberFormat="1" applyFont="1" applyFill="1" applyBorder="1" applyAlignment="1" applyProtection="1">
      <alignment horizontal="right" vertical="center" wrapText="1"/>
      <protection/>
    </xf>
    <xf numFmtId="3" fontId="59" fillId="0" borderId="12" xfId="60" applyNumberFormat="1" applyFont="1" applyFill="1" applyBorder="1" applyAlignment="1" applyProtection="1">
      <alignment horizontal="right" vertical="center" wrapText="1"/>
      <protection/>
    </xf>
    <xf numFmtId="14" fontId="59" fillId="0" borderId="12" xfId="60" applyNumberFormat="1" applyFont="1" applyFill="1" applyBorder="1" applyAlignment="1" applyProtection="1">
      <alignment vertical="center" wrapText="1"/>
      <protection/>
    </xf>
    <xf numFmtId="182" fontId="52" fillId="0" borderId="12" xfId="60" applyNumberFormat="1" applyFont="1" applyFill="1" applyBorder="1" applyAlignment="1">
      <alignment vertical="center" wrapText="1"/>
      <protection/>
    </xf>
    <xf numFmtId="0" fontId="52" fillId="0" borderId="12" xfId="0" applyFont="1" applyFill="1" applyBorder="1" applyAlignment="1" applyProtection="1">
      <alignment vertical="center"/>
      <protection locked="0"/>
    </xf>
    <xf numFmtId="0" fontId="52" fillId="0" borderId="12" xfId="0" applyFont="1" applyFill="1" applyBorder="1" applyAlignment="1" applyProtection="1">
      <alignment vertical="center" wrapText="1"/>
      <protection locked="0"/>
    </xf>
    <xf numFmtId="0" fontId="52" fillId="0" borderId="12" xfId="0" applyFont="1" applyFill="1" applyBorder="1" applyAlignment="1">
      <alignment vertical="center"/>
    </xf>
    <xf numFmtId="14" fontId="52" fillId="0" borderId="12" xfId="0" applyNumberFormat="1" applyFont="1" applyFill="1" applyBorder="1" applyAlignment="1">
      <alignment vertical="center"/>
    </xf>
    <xf numFmtId="3" fontId="52" fillId="0" borderId="12" xfId="0" applyNumberFormat="1" applyFont="1" applyFill="1" applyBorder="1" applyAlignment="1">
      <alignment horizontal="right" vertical="center"/>
    </xf>
    <xf numFmtId="14" fontId="52" fillId="0" borderId="12" xfId="60" applyNumberFormat="1" applyFont="1" applyFill="1" applyBorder="1" applyAlignment="1" applyProtection="1">
      <alignment vertical="center" wrapText="1"/>
      <protection/>
    </xf>
    <xf numFmtId="49" fontId="52" fillId="0" borderId="12" xfId="60" applyNumberFormat="1" applyFont="1" applyFill="1" applyBorder="1" applyAlignment="1">
      <alignment vertical="center"/>
      <protection/>
    </xf>
    <xf numFmtId="49" fontId="59" fillId="0" borderId="12" xfId="60" applyNumberFormat="1" applyFont="1" applyFill="1" applyBorder="1" applyAlignment="1">
      <alignment vertical="center"/>
      <protection/>
    </xf>
    <xf numFmtId="182" fontId="57" fillId="0" borderId="12" xfId="60" applyNumberFormat="1" applyFont="1" applyFill="1" applyBorder="1" applyAlignment="1">
      <alignment vertical="center"/>
      <protection/>
    </xf>
    <xf numFmtId="14" fontId="57" fillId="0" borderId="12" xfId="60" applyNumberFormat="1" applyFont="1" applyFill="1" applyBorder="1" applyAlignment="1">
      <alignment vertical="center"/>
      <protection/>
    </xf>
    <xf numFmtId="0" fontId="52" fillId="0" borderId="12" xfId="60" applyFont="1" applyFill="1" applyBorder="1" applyAlignment="1" applyProtection="1">
      <alignment vertical="center" wrapText="1"/>
      <protection locked="0"/>
    </xf>
    <xf numFmtId="0" fontId="59" fillId="0" borderId="12" xfId="60" applyFont="1" applyFill="1" applyBorder="1" applyAlignment="1" applyProtection="1">
      <alignment vertical="center" wrapText="1"/>
      <protection locked="0"/>
    </xf>
    <xf numFmtId="0" fontId="52" fillId="0" borderId="12" xfId="0" applyNumberFormat="1" applyFont="1" applyFill="1" applyBorder="1" applyAlignment="1" applyProtection="1">
      <alignment vertical="center" wrapText="1"/>
      <protection/>
    </xf>
    <xf numFmtId="0" fontId="52" fillId="0" borderId="12" xfId="60" applyNumberFormat="1" applyFont="1" applyFill="1" applyBorder="1" applyAlignment="1" applyProtection="1">
      <alignment vertical="center"/>
      <protection/>
    </xf>
    <xf numFmtId="3" fontId="52" fillId="0" borderId="12" xfId="0" applyNumberFormat="1" applyFont="1" applyFill="1" applyBorder="1" applyAlignment="1">
      <alignment horizontal="center" vertical="center"/>
    </xf>
    <xf numFmtId="0" fontId="52" fillId="0" borderId="12" xfId="60" applyFont="1" applyFill="1" applyBorder="1" applyAlignment="1">
      <alignment/>
      <protection/>
    </xf>
    <xf numFmtId="0" fontId="59" fillId="0" borderId="12" xfId="0" applyFont="1" applyFill="1" applyBorder="1" applyAlignment="1" applyProtection="1">
      <alignment vertical="center"/>
      <protection locked="0"/>
    </xf>
    <xf numFmtId="0" fontId="59" fillId="0" borderId="12" xfId="0" applyNumberFormat="1" applyFont="1" applyFill="1" applyBorder="1" applyAlignment="1" applyProtection="1">
      <alignment vertical="center" wrapText="1"/>
      <protection/>
    </xf>
    <xf numFmtId="0" fontId="59" fillId="0" borderId="12" xfId="0" applyFont="1" applyFill="1" applyBorder="1" applyAlignment="1">
      <alignment vertical="center"/>
    </xf>
    <xf numFmtId="14" fontId="59" fillId="0" borderId="12" xfId="0" applyNumberFormat="1" applyFont="1" applyFill="1" applyBorder="1" applyAlignment="1">
      <alignment vertical="center"/>
    </xf>
    <xf numFmtId="182" fontId="59" fillId="0" borderId="12" xfId="60" applyNumberFormat="1" applyFont="1" applyFill="1" applyBorder="1" applyAlignment="1" applyProtection="1">
      <alignment vertical="center" wrapText="1"/>
      <protection/>
    </xf>
    <xf numFmtId="182" fontId="60" fillId="0" borderId="12" xfId="60" applyNumberFormat="1" applyFont="1" applyFill="1" applyBorder="1" applyAlignment="1">
      <alignment vertical="center"/>
      <protection/>
    </xf>
    <xf numFmtId="14" fontId="60" fillId="0" borderId="12" xfId="60" applyNumberFormat="1" applyFont="1" applyFill="1" applyBorder="1" applyAlignment="1">
      <alignment vertical="center"/>
      <protection/>
    </xf>
    <xf numFmtId="182" fontId="60" fillId="0" borderId="12" xfId="60" applyNumberFormat="1" applyFont="1" applyFill="1" applyBorder="1" applyAlignment="1">
      <alignment vertical="center" wrapText="1"/>
      <protection/>
    </xf>
    <xf numFmtId="3" fontId="59" fillId="0" borderId="12" xfId="0" applyNumberFormat="1" applyFont="1" applyFill="1" applyBorder="1" applyAlignment="1">
      <alignment horizontal="right" vertical="center"/>
    </xf>
    <xf numFmtId="0" fontId="52" fillId="0" borderId="14" xfId="60" applyFont="1" applyFill="1" applyBorder="1" applyAlignment="1" applyProtection="1">
      <alignment vertical="center"/>
      <protection locked="0"/>
    </xf>
    <xf numFmtId="0" fontId="52" fillId="0" borderId="14" xfId="0" applyNumberFormat="1" applyFont="1" applyFill="1" applyBorder="1" applyAlignment="1" applyProtection="1">
      <alignment vertical="center" wrapText="1"/>
      <protection/>
    </xf>
    <xf numFmtId="3" fontId="52" fillId="0" borderId="12" xfId="60" applyNumberFormat="1" applyFont="1" applyFill="1" applyBorder="1" applyAlignment="1" applyProtection="1">
      <alignment vertical="center" wrapText="1"/>
      <protection/>
    </xf>
    <xf numFmtId="0" fontId="5" fillId="0" borderId="12" xfId="60" applyFont="1" applyFill="1" applyBorder="1" applyAlignment="1">
      <alignment vertical="center"/>
      <protection/>
    </xf>
    <xf numFmtId="49" fontId="52" fillId="0" borderId="15" xfId="0" applyNumberFormat="1" applyFont="1" applyFill="1" applyBorder="1" applyAlignment="1">
      <alignment vertical="center"/>
    </xf>
    <xf numFmtId="181" fontId="61" fillId="0" borderId="12" xfId="44" applyNumberFormat="1" applyFont="1" applyFill="1" applyBorder="1" applyAlignment="1" applyProtection="1">
      <alignment vertical="center"/>
      <protection/>
    </xf>
    <xf numFmtId="0" fontId="52" fillId="0" borderId="0" xfId="0" applyFont="1" applyFill="1" applyAlignment="1">
      <alignment horizontal="right"/>
    </xf>
    <xf numFmtId="0" fontId="52" fillId="0" borderId="0" xfId="0" applyFont="1" applyFill="1" applyAlignment="1">
      <alignment/>
    </xf>
    <xf numFmtId="0" fontId="52" fillId="0" borderId="0" xfId="0" applyNumberFormat="1" applyFont="1" applyFill="1" applyAlignment="1">
      <alignment horizontal="left"/>
    </xf>
    <xf numFmtId="182" fontId="59" fillId="0" borderId="12" xfId="60" applyNumberFormat="1" applyFont="1" applyFill="1" applyBorder="1" applyAlignment="1">
      <alignment vertical="center"/>
      <protection/>
    </xf>
    <xf numFmtId="182" fontId="59" fillId="0" borderId="12" xfId="60" applyNumberFormat="1" applyFont="1" applyFill="1" applyBorder="1" applyAlignment="1">
      <alignment vertical="center" wrapText="1"/>
      <protection/>
    </xf>
    <xf numFmtId="0" fontId="59" fillId="0" borderId="12" xfId="60" applyFont="1" applyFill="1" applyBorder="1" applyAlignment="1">
      <alignment horizontal="center" vertical="center"/>
      <protection/>
    </xf>
    <xf numFmtId="0" fontId="62" fillId="0" borderId="0" xfId="60" applyFont="1" applyFill="1" applyAlignment="1">
      <alignment horizontal="center" vertical="center"/>
      <protection/>
    </xf>
    <xf numFmtId="0" fontId="58" fillId="0" borderId="0" xfId="60" applyFont="1" applyFill="1" applyAlignment="1">
      <alignment horizontal="center" vertical="center" wrapText="1"/>
      <protection/>
    </xf>
    <xf numFmtId="0" fontId="58" fillId="0" borderId="0" xfId="60" applyFont="1" applyFill="1" applyAlignment="1">
      <alignment horizontal="center" vertical="center"/>
      <protection/>
    </xf>
    <xf numFmtId="2" fontId="52" fillId="0" borderId="12" xfId="60" applyNumberFormat="1" applyFont="1" applyFill="1" applyBorder="1" applyAlignment="1">
      <alignment horizontal="right" vertical="center"/>
      <protection/>
    </xf>
    <xf numFmtId="2" fontId="59" fillId="0" borderId="12" xfId="60" applyNumberFormat="1" applyFont="1" applyFill="1" applyBorder="1" applyAlignment="1">
      <alignment horizontal="right" vertical="center"/>
      <protection/>
    </xf>
    <xf numFmtId="2" fontId="59" fillId="0" borderId="12" xfId="60" applyNumberFormat="1" applyFont="1" applyFill="1" applyBorder="1" applyAlignment="1" applyProtection="1">
      <alignment horizontal="right" vertical="center" wrapText="1"/>
      <protection/>
    </xf>
    <xf numFmtId="2" fontId="52" fillId="0" borderId="12" xfId="60" applyNumberFormat="1" applyFont="1" applyFill="1" applyBorder="1" applyAlignment="1" applyProtection="1">
      <alignment horizontal="right" vertical="center" wrapText="1"/>
      <protection/>
    </xf>
    <xf numFmtId="2" fontId="52" fillId="0" borderId="12" xfId="0" applyNumberFormat="1" applyFont="1" applyFill="1" applyBorder="1" applyAlignment="1">
      <alignment horizontal="right" vertical="center"/>
    </xf>
    <xf numFmtId="2" fontId="52" fillId="0" borderId="12" xfId="44" applyNumberFormat="1" applyFont="1" applyFill="1" applyBorder="1" applyAlignment="1">
      <alignment horizontal="right" vertical="center"/>
    </xf>
    <xf numFmtId="2" fontId="59" fillId="0" borderId="12" xfId="0" applyNumberFormat="1" applyFont="1" applyFill="1" applyBorder="1" applyAlignment="1">
      <alignment horizontal="right" vertical="center"/>
    </xf>
    <xf numFmtId="49" fontId="63" fillId="0" borderId="16" xfId="0" applyNumberFormat="1" applyFont="1" applyFill="1" applyBorder="1" applyAlignment="1">
      <alignment horizontal="center" vertical="center"/>
    </xf>
    <xf numFmtId="49" fontId="63" fillId="0" borderId="15" xfId="0" applyNumberFormat="1" applyFont="1" applyFill="1" applyBorder="1" applyAlignment="1">
      <alignment horizontal="center" vertical="center"/>
    </xf>
    <xf numFmtId="0" fontId="62" fillId="0" borderId="0" xfId="60" applyFont="1" applyFill="1" applyAlignment="1">
      <alignment horizontal="center" vertical="center"/>
      <protection/>
    </xf>
    <xf numFmtId="0" fontId="56" fillId="0" borderId="0" xfId="0" applyFont="1" applyFill="1" applyAlignment="1" quotePrefix="1">
      <alignment horizontal="left" vertical="center" wrapText="1"/>
    </xf>
    <xf numFmtId="0" fontId="58" fillId="0" borderId="0" xfId="60" applyFont="1" applyFill="1" applyAlignment="1">
      <alignment horizontal="center" vertical="center" wrapText="1"/>
      <protection/>
    </xf>
    <xf numFmtId="0" fontId="58" fillId="0" borderId="0" xfId="60" applyFont="1" applyFill="1" applyAlignment="1">
      <alignment horizontal="center" vertical="center"/>
      <protection/>
    </xf>
    <xf numFmtId="0" fontId="58" fillId="0" borderId="0" xfId="60" applyFont="1" applyFill="1" applyAlignment="1">
      <alignment horizontal="center" vertical="top" wrapText="1"/>
      <protection/>
    </xf>
    <xf numFmtId="49" fontId="52" fillId="0" borderId="16" xfId="60" applyNumberFormat="1" applyFont="1" applyFill="1" applyBorder="1" applyAlignment="1">
      <alignment horizontal="center" vertical="center"/>
      <protection/>
    </xf>
    <xf numFmtId="49" fontId="52" fillId="0" borderId="15" xfId="60" applyNumberFormat="1" applyFont="1" applyFill="1" applyBorder="1" applyAlignment="1">
      <alignment horizontal="center" vertical="center"/>
      <protection/>
    </xf>
    <xf numFmtId="0" fontId="57" fillId="0" borderId="0" xfId="60" applyFont="1" applyFill="1" applyAlignment="1">
      <alignment horizontal="center" vertical="center" wrapText="1"/>
      <protection/>
    </xf>
    <xf numFmtId="0" fontId="57" fillId="0" borderId="0" xfId="60" applyFont="1" applyFill="1" applyAlignment="1">
      <alignment horizontal="center" vertical="center"/>
      <protection/>
    </xf>
    <xf numFmtId="0" fontId="57" fillId="0" borderId="0" xfId="60" applyFont="1" applyFill="1" applyAlignment="1">
      <alignment horizontal="center" vertical="top" wrapText="1"/>
      <protection/>
    </xf>
    <xf numFmtId="0" fontId="63" fillId="0" borderId="0" xfId="60" applyFont="1" applyFill="1" applyAlignment="1">
      <alignment horizontal="center" vertical="center"/>
      <protection/>
    </xf>
    <xf numFmtId="49" fontId="57" fillId="0" borderId="16" xfId="0" applyNumberFormat="1" applyFont="1" applyFill="1" applyBorder="1" applyAlignment="1">
      <alignment horizontal="center" vertical="center"/>
    </xf>
    <xf numFmtId="49" fontId="57" fillId="0" borderId="15" xfId="0" applyNumberFormat="1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left" vertical="center"/>
    </xf>
    <xf numFmtId="2" fontId="52" fillId="0" borderId="12" xfId="0" applyNumberFormat="1" applyFont="1" applyFill="1" applyBorder="1" applyAlignment="1">
      <alignment horizontal="center" vertical="center" wrapText="1"/>
    </xf>
    <xf numFmtId="0" fontId="52" fillId="0" borderId="12" xfId="60" applyFont="1" applyFill="1" applyBorder="1" applyAlignment="1" applyProtection="1">
      <alignment horizontal="left"/>
      <protection locked="0"/>
    </xf>
    <xf numFmtId="14" fontId="52" fillId="0" borderId="12" xfId="60" applyNumberFormat="1" applyFont="1" applyFill="1" applyBorder="1" applyAlignment="1">
      <alignment horizontal="right"/>
      <protection/>
    </xf>
    <xf numFmtId="182" fontId="52" fillId="0" borderId="12" xfId="60" applyNumberFormat="1" applyFont="1" applyFill="1" applyBorder="1" applyAlignment="1" applyProtection="1">
      <alignment horizontal="right" wrapText="1"/>
      <protection/>
    </xf>
    <xf numFmtId="182" fontId="57" fillId="0" borderId="12" xfId="60" applyNumberFormat="1" applyFont="1" applyFill="1" applyBorder="1" applyAlignment="1">
      <alignment horizontal="right"/>
      <protection/>
    </xf>
    <xf numFmtId="182" fontId="57" fillId="0" borderId="12" xfId="60" applyNumberFormat="1" applyFont="1" applyFill="1" applyBorder="1" applyAlignment="1">
      <alignment horizontal="right" wrapText="1"/>
      <protection/>
    </xf>
    <xf numFmtId="2" fontId="52" fillId="0" borderId="12" xfId="60" applyNumberFormat="1" applyFont="1" applyFill="1" applyBorder="1" applyAlignment="1">
      <alignment horizontal="right"/>
      <protection/>
    </xf>
    <xf numFmtId="182" fontId="52" fillId="0" borderId="12" xfId="60" applyNumberFormat="1" applyFont="1" applyFill="1" applyBorder="1" applyAlignment="1">
      <alignment horizontal="right"/>
      <protection/>
    </xf>
    <xf numFmtId="0" fontId="57" fillId="0" borderId="0" xfId="0" applyFont="1" applyFill="1" applyAlignment="1">
      <alignment/>
    </xf>
    <xf numFmtId="0" fontId="52" fillId="0" borderId="12" xfId="60" applyNumberFormat="1" applyFont="1" applyFill="1" applyBorder="1" applyAlignment="1" applyProtection="1">
      <alignment horizontal="right" wrapText="1"/>
      <protection/>
    </xf>
    <xf numFmtId="14" fontId="52" fillId="0" borderId="12" xfId="60" applyNumberFormat="1" applyFont="1" applyFill="1" applyBorder="1" applyAlignment="1" applyProtection="1">
      <alignment horizontal="right" wrapText="1"/>
      <protection/>
    </xf>
    <xf numFmtId="3" fontId="52" fillId="0" borderId="12" xfId="60" applyNumberFormat="1" applyFont="1" applyFill="1" applyBorder="1" applyAlignment="1" applyProtection="1">
      <alignment horizontal="right" wrapText="1"/>
      <protection/>
    </xf>
    <xf numFmtId="0" fontId="52" fillId="0" borderId="12" xfId="0" applyFont="1" applyFill="1" applyBorder="1" applyAlignment="1" applyProtection="1">
      <alignment horizontal="left"/>
      <protection locked="0"/>
    </xf>
    <xf numFmtId="0" fontId="52" fillId="0" borderId="12" xfId="0" applyFont="1" applyFill="1" applyBorder="1" applyAlignment="1">
      <alignment horizontal="right"/>
    </xf>
    <xf numFmtId="14" fontId="52" fillId="0" borderId="12" xfId="0" applyNumberFormat="1" applyFont="1" applyFill="1" applyBorder="1" applyAlignment="1">
      <alignment horizontal="right"/>
    </xf>
    <xf numFmtId="182" fontId="52" fillId="0" borderId="12" xfId="60" applyNumberFormat="1" applyFont="1" applyFill="1" applyBorder="1" applyAlignment="1">
      <alignment horizontal="right" wrapText="1"/>
      <protection/>
    </xf>
    <xf numFmtId="3" fontId="52" fillId="0" borderId="12" xfId="0" applyNumberFormat="1" applyFont="1" applyFill="1" applyBorder="1" applyAlignment="1">
      <alignment horizontal="right"/>
    </xf>
    <xf numFmtId="49" fontId="52" fillId="0" borderId="12" xfId="60" applyNumberFormat="1" applyFont="1" applyFill="1" applyBorder="1" applyAlignment="1">
      <alignment horizontal="left"/>
      <protection/>
    </xf>
    <xf numFmtId="14" fontId="57" fillId="0" borderId="12" xfId="60" applyNumberFormat="1" applyFont="1" applyFill="1" applyBorder="1" applyAlignment="1">
      <alignment horizontal="right"/>
      <protection/>
    </xf>
    <xf numFmtId="0" fontId="52" fillId="0" borderId="12" xfId="60" applyFont="1" applyFill="1" applyBorder="1" applyAlignment="1" applyProtection="1">
      <alignment horizontal="left" wrapText="1"/>
      <protection locked="0"/>
    </xf>
    <xf numFmtId="0" fontId="52" fillId="0" borderId="12" xfId="60" applyFont="1" applyFill="1" applyBorder="1" applyAlignment="1">
      <alignment horizontal="left"/>
      <protection/>
    </xf>
    <xf numFmtId="49" fontId="52" fillId="0" borderId="12" xfId="60" applyNumberFormat="1" applyFont="1" applyFill="1" applyBorder="1" applyAlignment="1">
      <alignment horizontal="right"/>
      <protection/>
    </xf>
    <xf numFmtId="0" fontId="52" fillId="0" borderId="12" xfId="0" applyFont="1" applyFill="1" applyBorder="1" applyAlignment="1">
      <alignment horizontal="left" wrapText="1"/>
    </xf>
    <xf numFmtId="2" fontId="52" fillId="0" borderId="12" xfId="60" applyNumberFormat="1" applyFont="1" applyFill="1" applyBorder="1" applyAlignment="1" applyProtection="1">
      <alignment horizontal="right" wrapText="1"/>
      <protection/>
    </xf>
    <xf numFmtId="2" fontId="52" fillId="0" borderId="12" xfId="0" applyNumberFormat="1" applyFont="1" applyFill="1" applyBorder="1" applyAlignment="1">
      <alignment horizontal="right"/>
    </xf>
    <xf numFmtId="2" fontId="52" fillId="0" borderId="12" xfId="44" applyNumberFormat="1" applyFont="1" applyFill="1" applyBorder="1" applyAlignment="1">
      <alignment horizontal="right"/>
    </xf>
    <xf numFmtId="14" fontId="52" fillId="0" borderId="12" xfId="60" applyNumberFormat="1" applyFont="1" applyFill="1" applyBorder="1" applyAlignment="1">
      <alignment horizontal="left"/>
      <protection/>
    </xf>
    <xf numFmtId="0" fontId="52" fillId="0" borderId="17" xfId="0" applyFont="1" applyFill="1" applyBorder="1" applyAlignment="1">
      <alignment/>
    </xf>
    <xf numFmtId="181" fontId="52" fillId="0" borderId="12" xfId="44" applyNumberFormat="1" applyFont="1" applyFill="1" applyBorder="1" applyAlignment="1" applyProtection="1">
      <alignment vertical="center"/>
      <protection/>
    </xf>
    <xf numFmtId="0" fontId="52" fillId="0" borderId="17" xfId="0" applyFont="1" applyFill="1" applyBorder="1" applyAlignment="1">
      <alignment/>
    </xf>
    <xf numFmtId="0" fontId="52" fillId="0" borderId="17" xfId="0" applyFont="1" applyFill="1" applyBorder="1" applyAlignment="1">
      <alignment horizontal="center"/>
    </xf>
    <xf numFmtId="0" fontId="52" fillId="0" borderId="17" xfId="0" applyFont="1" applyFill="1" applyBorder="1" applyAlignment="1">
      <alignment horizontal="right"/>
    </xf>
    <xf numFmtId="0" fontId="52" fillId="0" borderId="17" xfId="0" applyFont="1" applyFill="1" applyBorder="1" applyAlignment="1">
      <alignment horizontal="left"/>
    </xf>
    <xf numFmtId="0" fontId="52" fillId="0" borderId="17" xfId="0" applyNumberFormat="1" applyFont="1" applyFill="1" applyBorder="1" applyAlignment="1">
      <alignment horizontal="left"/>
    </xf>
    <xf numFmtId="181" fontId="52" fillId="0" borderId="17" xfId="44" applyNumberFormat="1" applyFont="1" applyFill="1" applyBorder="1" applyAlignment="1">
      <alignment horizontal="right" vertical="top"/>
    </xf>
    <xf numFmtId="181" fontId="52" fillId="0" borderId="17" xfId="44" applyNumberFormat="1" applyFont="1" applyFill="1" applyBorder="1" applyAlignment="1">
      <alignment/>
    </xf>
    <xf numFmtId="2" fontId="52" fillId="0" borderId="17" xfId="44" applyNumberFormat="1" applyFont="1" applyFill="1" applyBorder="1" applyAlignment="1">
      <alignment/>
    </xf>
    <xf numFmtId="2" fontId="52" fillId="0" borderId="0" xfId="44" applyNumberFormat="1" applyFont="1" applyFill="1" applyAlignment="1">
      <alignment/>
    </xf>
    <xf numFmtId="0" fontId="52" fillId="0" borderId="12" xfId="60" applyNumberFormat="1" applyFont="1" applyFill="1" applyBorder="1" applyAlignment="1" applyProtection="1">
      <alignment wrapText="1"/>
      <protection/>
    </xf>
    <xf numFmtId="0" fontId="52" fillId="0" borderId="12" xfId="0" applyFont="1" applyFill="1" applyBorder="1" applyAlignment="1" applyProtection="1">
      <alignment wrapText="1"/>
      <protection locked="0"/>
    </xf>
    <xf numFmtId="0" fontId="52" fillId="0" borderId="12" xfId="0" applyFont="1" applyFill="1" applyBorder="1" applyAlignment="1">
      <alignment/>
    </xf>
    <xf numFmtId="49" fontId="52" fillId="0" borderId="12" xfId="60" applyNumberFormat="1" applyFont="1" applyFill="1" applyBorder="1" applyAlignment="1">
      <alignment/>
      <protection/>
    </xf>
    <xf numFmtId="0" fontId="52" fillId="0" borderId="12" xfId="0" applyNumberFormat="1" applyFont="1" applyFill="1" applyBorder="1" applyAlignment="1" applyProtection="1">
      <alignment wrapText="1"/>
      <protection/>
    </xf>
    <xf numFmtId="0" fontId="52" fillId="0" borderId="12" xfId="60" applyNumberFormat="1" applyFont="1" applyFill="1" applyBorder="1" applyAlignment="1" applyProtection="1">
      <alignment/>
      <protection/>
    </xf>
    <xf numFmtId="0" fontId="52" fillId="0" borderId="12" xfId="60" applyFont="1" applyFill="1" applyBorder="1" applyAlignment="1" applyProtection="1">
      <alignment/>
      <protection locked="0"/>
    </xf>
    <xf numFmtId="0" fontId="5" fillId="0" borderId="12" xfId="60" applyFont="1" applyFill="1" applyBorder="1" applyAlignment="1">
      <alignment horizontal="right"/>
      <protection/>
    </xf>
    <xf numFmtId="49" fontId="52" fillId="0" borderId="12" xfId="0" applyNumberFormat="1" applyFont="1" applyFill="1" applyBorder="1" applyAlignment="1">
      <alignment horizontal="center" vertical="center"/>
    </xf>
    <xf numFmtId="49" fontId="52" fillId="0" borderId="12" xfId="0" applyNumberFormat="1" applyFont="1" applyFill="1" applyBorder="1" applyAlignment="1">
      <alignment vertical="center"/>
    </xf>
    <xf numFmtId="49" fontId="52" fillId="0" borderId="12" xfId="0" applyNumberFormat="1" applyFont="1" applyFill="1" applyBorder="1" applyAlignment="1">
      <alignment horizontal="left" vertical="center"/>
    </xf>
    <xf numFmtId="49" fontId="57" fillId="0" borderId="12" xfId="0" applyNumberFormat="1" applyFont="1" applyFill="1" applyBorder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venStyleCODE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ddStyleCODE" xfId="62"/>
    <cellStyle name="Output" xfId="63"/>
    <cellStyle name="Percent" xfId="64"/>
    <cellStyle name="Title" xfId="65"/>
    <cellStyle name="Total" xfId="66"/>
    <cellStyle name="Warning Text" xfId="67"/>
  </cellStyles>
  <dxfs count="8">
    <dxf>
      <fill>
        <patternFill>
          <bgColor indexed="60"/>
        </patternFill>
      </fill>
    </dxf>
    <dxf>
      <fill>
        <patternFill>
          <bgColor indexed="60"/>
        </patternFill>
      </fill>
    </dxf>
    <dxf>
      <fill>
        <patternFill>
          <bgColor indexed="60"/>
        </patternFill>
      </fill>
    </dxf>
    <dxf>
      <fill>
        <patternFill>
          <bgColor indexed="60"/>
        </patternFill>
      </fill>
    </dxf>
    <dxf>
      <fill>
        <patternFill>
          <bgColor indexed="60"/>
        </patternFill>
      </fill>
    </dxf>
    <dxf>
      <fill>
        <patternFill>
          <bgColor indexed="60"/>
        </patternFill>
      </fill>
    </dxf>
    <dxf>
      <fill>
        <patternFill>
          <bgColor indexed="60"/>
        </patternFill>
      </fill>
    </dxf>
    <dxf>
      <fill>
        <patternFill>
          <bgColor indexed="6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UYEN%20(nghiep%20vu)\@@$$$BOND\BANG%20THEO%20DOI%20THUC%20HIEN%20QUYEN\2022\Final_KBNN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l2021 (final)"/>
      <sheetName val="Final2022(mat)"/>
      <sheetName val="Final2022 final (30.12) "/>
      <sheetName val="Final2022 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1"/>
  <sheetViews>
    <sheetView tabSelected="1" zoomScalePageLayoutView="0" workbookViewId="0" topLeftCell="A1">
      <selection activeCell="B181" sqref="B181"/>
    </sheetView>
  </sheetViews>
  <sheetFormatPr defaultColWidth="9.140625" defaultRowHeight="12.75"/>
  <cols>
    <col min="1" max="1" width="4.8515625" style="44" customWidth="1"/>
    <col min="2" max="2" width="13.421875" style="44" customWidth="1"/>
    <col min="3" max="3" width="17.140625" style="44" customWidth="1"/>
    <col min="4" max="4" width="9.421875" style="44" customWidth="1"/>
    <col min="5" max="5" width="5.28125" style="45" customWidth="1"/>
    <col min="6" max="6" width="11.00390625" style="226" customWidth="1"/>
    <col min="7" max="7" width="11.00390625" style="227" customWidth="1"/>
    <col min="8" max="8" width="10.57421875" style="71" customWidth="1"/>
    <col min="9" max="9" width="10.421875" style="71" customWidth="1"/>
    <col min="10" max="11" width="10.421875" style="228" customWidth="1"/>
    <col min="12" max="12" width="13.140625" style="97" customWidth="1"/>
    <col min="13" max="13" width="18.8515625" style="48" customWidth="1"/>
    <col min="14" max="14" width="6.140625" style="295" customWidth="1"/>
    <col min="15" max="16" width="9.140625" style="44" customWidth="1"/>
    <col min="17" max="17" width="3.28125" style="44" customWidth="1"/>
    <col min="18" max="16384" width="9.140625" style="44" customWidth="1"/>
  </cols>
  <sheetData>
    <row r="1" ht="12.75"/>
    <row r="2" spans="1:17" ht="15.75">
      <c r="A2" s="244" t="s">
        <v>578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49"/>
      <c r="P2" s="49"/>
      <c r="Q2" s="48"/>
    </row>
    <row r="3" spans="1:17" ht="15.75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49"/>
      <c r="P3" s="49"/>
      <c r="Q3" s="48"/>
    </row>
    <row r="4" spans="1:14" ht="54.75" customHeight="1">
      <c r="A4" s="26" t="s">
        <v>4</v>
      </c>
      <c r="B4" s="26" t="s">
        <v>22</v>
      </c>
      <c r="C4" s="26" t="s">
        <v>5</v>
      </c>
      <c r="D4" s="26" t="s">
        <v>6</v>
      </c>
      <c r="E4" s="26" t="s">
        <v>7</v>
      </c>
      <c r="F4" s="26" t="s">
        <v>8</v>
      </c>
      <c r="G4" s="26" t="s">
        <v>9</v>
      </c>
      <c r="H4" s="26" t="s">
        <v>10</v>
      </c>
      <c r="I4" s="175" t="s">
        <v>11</v>
      </c>
      <c r="J4" s="175" t="s">
        <v>365</v>
      </c>
      <c r="K4" s="175" t="s">
        <v>15</v>
      </c>
      <c r="L4" s="26" t="s">
        <v>12</v>
      </c>
      <c r="M4" s="26" t="s">
        <v>13</v>
      </c>
      <c r="N4" s="258" t="s">
        <v>14</v>
      </c>
    </row>
    <row r="5" spans="1:14" ht="21.75" customHeight="1">
      <c r="A5" s="109">
        <v>1</v>
      </c>
      <c r="B5" s="259" t="s">
        <v>466</v>
      </c>
      <c r="C5" s="259" t="s">
        <v>465</v>
      </c>
      <c r="D5" s="296" t="s">
        <v>2</v>
      </c>
      <c r="E5" s="118">
        <v>15</v>
      </c>
      <c r="F5" s="260">
        <v>43468</v>
      </c>
      <c r="G5" s="260">
        <v>48947</v>
      </c>
      <c r="H5" s="261">
        <f aca="true" t="shared" si="0" ref="H5:H68">DATE(2022,MONTH(G5),DAY(G5))</f>
        <v>44564</v>
      </c>
      <c r="I5" s="262">
        <v>44565</v>
      </c>
      <c r="J5" s="260">
        <f aca="true" t="shared" si="1" ref="J5:J68">+I5</f>
        <v>44565</v>
      </c>
      <c r="K5" s="263">
        <v>44558</v>
      </c>
      <c r="L5" s="134">
        <v>125000000</v>
      </c>
      <c r="M5" s="120">
        <f>L5*100000</f>
        <v>12500000000000</v>
      </c>
      <c r="N5" s="264">
        <v>5.3</v>
      </c>
    </row>
    <row r="6" spans="1:14" ht="21.75" customHeight="1">
      <c r="A6" s="109">
        <v>2</v>
      </c>
      <c r="B6" s="259" t="s">
        <v>464</v>
      </c>
      <c r="C6" s="259" t="s">
        <v>463</v>
      </c>
      <c r="D6" s="296" t="s">
        <v>2</v>
      </c>
      <c r="E6" s="118">
        <v>10</v>
      </c>
      <c r="F6" s="260">
        <v>43468</v>
      </c>
      <c r="G6" s="260">
        <v>47121</v>
      </c>
      <c r="H6" s="261">
        <f t="shared" si="0"/>
        <v>44564</v>
      </c>
      <c r="I6" s="262">
        <v>44565</v>
      </c>
      <c r="J6" s="260">
        <f t="shared" si="1"/>
        <v>44565</v>
      </c>
      <c r="K6" s="263">
        <v>44558</v>
      </c>
      <c r="L6" s="134">
        <v>126500000</v>
      </c>
      <c r="M6" s="120">
        <f>L6*100000</f>
        <v>12650000000000</v>
      </c>
      <c r="N6" s="264">
        <v>5.1</v>
      </c>
    </row>
    <row r="7" spans="1:14" ht="21.75" customHeight="1">
      <c r="A7" s="109">
        <v>3</v>
      </c>
      <c r="B7" s="259" t="s">
        <v>462</v>
      </c>
      <c r="C7" s="259" t="s">
        <v>461</v>
      </c>
      <c r="D7" s="296" t="s">
        <v>2</v>
      </c>
      <c r="E7" s="118">
        <v>5</v>
      </c>
      <c r="F7" s="260">
        <v>43104</v>
      </c>
      <c r="G7" s="260">
        <v>44930</v>
      </c>
      <c r="H7" s="261">
        <f t="shared" si="0"/>
        <v>44565</v>
      </c>
      <c r="I7" s="265">
        <f aca="true" t="shared" si="2" ref="I7:I35">IF(WEEKDAY(H7)=7,H7+2,IF(WEEKDAY(H7)=1,H7+1,H7))</f>
        <v>44565</v>
      </c>
      <c r="J7" s="260">
        <f t="shared" si="1"/>
        <v>44565</v>
      </c>
      <c r="K7" s="263">
        <v>44558</v>
      </c>
      <c r="L7" s="134">
        <v>70290000</v>
      </c>
      <c r="M7" s="120">
        <f>+L7*100000</f>
        <v>7029000000000</v>
      </c>
      <c r="N7" s="264">
        <v>4.3</v>
      </c>
    </row>
    <row r="8" spans="1:14" ht="21.75" customHeight="1">
      <c r="A8" s="109">
        <v>4</v>
      </c>
      <c r="B8" s="259" t="s">
        <v>460</v>
      </c>
      <c r="C8" s="259" t="s">
        <v>459</v>
      </c>
      <c r="D8" s="296" t="s">
        <v>2</v>
      </c>
      <c r="E8" s="118">
        <v>10</v>
      </c>
      <c r="F8" s="260">
        <v>43104</v>
      </c>
      <c r="G8" s="260">
        <v>46756</v>
      </c>
      <c r="H8" s="261">
        <f t="shared" si="0"/>
        <v>44565</v>
      </c>
      <c r="I8" s="265">
        <f t="shared" si="2"/>
        <v>44565</v>
      </c>
      <c r="J8" s="260">
        <f t="shared" si="1"/>
        <v>44565</v>
      </c>
      <c r="K8" s="263">
        <v>44558</v>
      </c>
      <c r="L8" s="134">
        <v>81000000</v>
      </c>
      <c r="M8" s="120">
        <f>+L8*100000</f>
        <v>8100000000000</v>
      </c>
      <c r="N8" s="264">
        <v>5.1</v>
      </c>
    </row>
    <row r="9" spans="1:14" ht="21.75" customHeight="1">
      <c r="A9" s="109">
        <v>5</v>
      </c>
      <c r="B9" s="259" t="s">
        <v>297</v>
      </c>
      <c r="C9" s="259" t="s">
        <v>298</v>
      </c>
      <c r="D9" s="296" t="s">
        <v>2</v>
      </c>
      <c r="E9" s="118">
        <v>15</v>
      </c>
      <c r="F9" s="260">
        <v>42740</v>
      </c>
      <c r="G9" s="260">
        <v>48218</v>
      </c>
      <c r="H9" s="261">
        <f t="shared" si="0"/>
        <v>44566</v>
      </c>
      <c r="I9" s="265">
        <f t="shared" si="2"/>
        <v>44566</v>
      </c>
      <c r="J9" s="260">
        <f t="shared" si="1"/>
        <v>44566</v>
      </c>
      <c r="K9" s="263">
        <v>44559</v>
      </c>
      <c r="L9" s="134">
        <v>59533000</v>
      </c>
      <c r="M9" s="120">
        <f>+L9*100000</f>
        <v>5953300000000</v>
      </c>
      <c r="N9" s="264">
        <v>7.2</v>
      </c>
    </row>
    <row r="10" spans="1:14" ht="21.75" customHeight="1">
      <c r="A10" s="109">
        <v>6</v>
      </c>
      <c r="B10" s="259" t="s">
        <v>207</v>
      </c>
      <c r="C10" s="259" t="s">
        <v>208</v>
      </c>
      <c r="D10" s="296" t="s">
        <v>2</v>
      </c>
      <c r="E10" s="267">
        <v>15</v>
      </c>
      <c r="F10" s="268">
        <v>42376</v>
      </c>
      <c r="G10" s="268">
        <v>47855</v>
      </c>
      <c r="H10" s="261">
        <f t="shared" si="0"/>
        <v>44568</v>
      </c>
      <c r="I10" s="265">
        <f t="shared" si="2"/>
        <v>44568</v>
      </c>
      <c r="J10" s="260">
        <f t="shared" si="1"/>
        <v>44568</v>
      </c>
      <c r="K10" s="263">
        <v>44561</v>
      </c>
      <c r="L10" s="269">
        <v>80459000</v>
      </c>
      <c r="M10" s="120">
        <f>+L10*100000</f>
        <v>8045900000000</v>
      </c>
      <c r="N10" s="281">
        <v>7.6</v>
      </c>
    </row>
    <row r="11" spans="1:14" ht="21.75" customHeight="1">
      <c r="A11" s="109">
        <v>7</v>
      </c>
      <c r="B11" s="270" t="s">
        <v>468</v>
      </c>
      <c r="C11" s="270" t="s">
        <v>469</v>
      </c>
      <c r="D11" s="297" t="s">
        <v>2</v>
      </c>
      <c r="E11" s="271">
        <v>5</v>
      </c>
      <c r="F11" s="272">
        <v>43839</v>
      </c>
      <c r="G11" s="272">
        <v>45666</v>
      </c>
      <c r="H11" s="261">
        <f t="shared" si="0"/>
        <v>44570</v>
      </c>
      <c r="I11" s="265">
        <f t="shared" si="2"/>
        <v>44571</v>
      </c>
      <c r="J11" s="260">
        <f t="shared" si="1"/>
        <v>44571</v>
      </c>
      <c r="K11" s="273">
        <f aca="true" t="shared" si="3" ref="K11:K35">IF(WEEKDAY(I11)=6,I11-4,I11-6)</f>
        <v>44565</v>
      </c>
      <c r="L11" s="274">
        <v>5900000</v>
      </c>
      <c r="M11" s="120">
        <f>L11*100000</f>
        <v>590000000000</v>
      </c>
      <c r="N11" s="282">
        <v>1.8</v>
      </c>
    </row>
    <row r="12" spans="1:14" ht="21.75" customHeight="1">
      <c r="A12" s="109">
        <v>8</v>
      </c>
      <c r="B12" s="270" t="s">
        <v>470</v>
      </c>
      <c r="C12" s="270" t="s">
        <v>471</v>
      </c>
      <c r="D12" s="297" t="s">
        <v>2</v>
      </c>
      <c r="E12" s="271">
        <v>10</v>
      </c>
      <c r="F12" s="272">
        <v>43839</v>
      </c>
      <c r="G12" s="272">
        <v>47492</v>
      </c>
      <c r="H12" s="261">
        <f t="shared" si="0"/>
        <v>44570</v>
      </c>
      <c r="I12" s="265">
        <f t="shared" si="2"/>
        <v>44571</v>
      </c>
      <c r="J12" s="260">
        <f t="shared" si="1"/>
        <v>44571</v>
      </c>
      <c r="K12" s="273">
        <f t="shared" si="3"/>
        <v>44565</v>
      </c>
      <c r="L12" s="274">
        <v>122290000</v>
      </c>
      <c r="M12" s="120">
        <f>L12*100000</f>
        <v>12229000000000</v>
      </c>
      <c r="N12" s="282">
        <v>3.1</v>
      </c>
    </row>
    <row r="13" spans="1:14" ht="21.75" customHeight="1">
      <c r="A13" s="109">
        <v>9</v>
      </c>
      <c r="B13" s="270" t="s">
        <v>472</v>
      </c>
      <c r="C13" s="270" t="s">
        <v>473</v>
      </c>
      <c r="D13" s="297" t="s">
        <v>2</v>
      </c>
      <c r="E13" s="271">
        <v>15</v>
      </c>
      <c r="F13" s="272">
        <v>43839</v>
      </c>
      <c r="G13" s="272">
        <v>49318</v>
      </c>
      <c r="H13" s="261">
        <f t="shared" si="0"/>
        <v>44570</v>
      </c>
      <c r="I13" s="265">
        <f t="shared" si="2"/>
        <v>44571</v>
      </c>
      <c r="J13" s="260">
        <f t="shared" si="1"/>
        <v>44571</v>
      </c>
      <c r="K13" s="273">
        <f t="shared" si="3"/>
        <v>44565</v>
      </c>
      <c r="L13" s="274">
        <v>131970000</v>
      </c>
      <c r="M13" s="120">
        <f>L13*100000</f>
        <v>13197000000000</v>
      </c>
      <c r="N13" s="282">
        <v>3.2</v>
      </c>
    </row>
    <row r="14" spans="1:14" ht="21.75" customHeight="1">
      <c r="A14" s="109">
        <v>10</v>
      </c>
      <c r="B14" s="270" t="s">
        <v>474</v>
      </c>
      <c r="C14" s="270" t="s">
        <v>475</v>
      </c>
      <c r="D14" s="297" t="s">
        <v>2</v>
      </c>
      <c r="E14" s="271">
        <v>20</v>
      </c>
      <c r="F14" s="272">
        <v>43839</v>
      </c>
      <c r="G14" s="272">
        <v>51144</v>
      </c>
      <c r="H14" s="261">
        <f t="shared" si="0"/>
        <v>44570</v>
      </c>
      <c r="I14" s="265">
        <f t="shared" si="2"/>
        <v>44571</v>
      </c>
      <c r="J14" s="260">
        <f t="shared" si="1"/>
        <v>44571</v>
      </c>
      <c r="K14" s="273">
        <f t="shared" si="3"/>
        <v>44565</v>
      </c>
      <c r="L14" s="274">
        <v>128000000</v>
      </c>
      <c r="M14" s="120">
        <f>L14*100000</f>
        <v>12800000000000</v>
      </c>
      <c r="N14" s="282">
        <v>3.6</v>
      </c>
    </row>
    <row r="15" spans="1:14" ht="21.75" customHeight="1">
      <c r="A15" s="109">
        <v>11</v>
      </c>
      <c r="B15" s="259" t="s">
        <v>458</v>
      </c>
      <c r="C15" s="259" t="s">
        <v>457</v>
      </c>
      <c r="D15" s="296" t="s">
        <v>2</v>
      </c>
      <c r="E15" s="118">
        <v>7</v>
      </c>
      <c r="F15" s="260">
        <v>43475</v>
      </c>
      <c r="G15" s="260">
        <v>46032</v>
      </c>
      <c r="H15" s="261">
        <f t="shared" si="0"/>
        <v>44571</v>
      </c>
      <c r="I15" s="265">
        <f t="shared" si="2"/>
        <v>44571</v>
      </c>
      <c r="J15" s="260">
        <f t="shared" si="1"/>
        <v>44571</v>
      </c>
      <c r="K15" s="273">
        <f t="shared" si="3"/>
        <v>44565</v>
      </c>
      <c r="L15" s="134">
        <v>41000000</v>
      </c>
      <c r="M15" s="120">
        <f>L15*100000</f>
        <v>4100000000000</v>
      </c>
      <c r="N15" s="264">
        <v>4.3</v>
      </c>
    </row>
    <row r="16" spans="1:14" ht="21.75" customHeight="1">
      <c r="A16" s="109">
        <v>12</v>
      </c>
      <c r="B16" s="259" t="s">
        <v>456</v>
      </c>
      <c r="C16" s="259" t="s">
        <v>455</v>
      </c>
      <c r="D16" s="296" t="s">
        <v>2</v>
      </c>
      <c r="E16" s="118">
        <v>7</v>
      </c>
      <c r="F16" s="260">
        <v>43111</v>
      </c>
      <c r="G16" s="260">
        <v>45668</v>
      </c>
      <c r="H16" s="261">
        <f t="shared" si="0"/>
        <v>44572</v>
      </c>
      <c r="I16" s="265">
        <f t="shared" si="2"/>
        <v>44572</v>
      </c>
      <c r="J16" s="260">
        <f t="shared" si="1"/>
        <v>44572</v>
      </c>
      <c r="K16" s="273">
        <f t="shared" si="3"/>
        <v>44566</v>
      </c>
      <c r="L16" s="269">
        <v>56100000</v>
      </c>
      <c r="M16" s="120">
        <f aca="true" t="shared" si="4" ref="M16:M24">+L16*100000</f>
        <v>5610000000000</v>
      </c>
      <c r="N16" s="281">
        <v>4.3</v>
      </c>
    </row>
    <row r="17" spans="1:14" ht="21.75" customHeight="1">
      <c r="A17" s="109">
        <v>13</v>
      </c>
      <c r="B17" s="259" t="s">
        <v>454</v>
      </c>
      <c r="C17" s="259" t="s">
        <v>453</v>
      </c>
      <c r="D17" s="296" t="s">
        <v>2</v>
      </c>
      <c r="E17" s="267">
        <v>15</v>
      </c>
      <c r="F17" s="260">
        <v>43111</v>
      </c>
      <c r="G17" s="260">
        <v>48590</v>
      </c>
      <c r="H17" s="261">
        <f t="shared" si="0"/>
        <v>44572</v>
      </c>
      <c r="I17" s="265">
        <f t="shared" si="2"/>
        <v>44572</v>
      </c>
      <c r="J17" s="260">
        <f t="shared" si="1"/>
        <v>44572</v>
      </c>
      <c r="K17" s="273">
        <f t="shared" si="3"/>
        <v>44566</v>
      </c>
      <c r="L17" s="269">
        <v>83890000</v>
      </c>
      <c r="M17" s="120">
        <f t="shared" si="4"/>
        <v>8389000000000</v>
      </c>
      <c r="N17" s="281">
        <v>5.2</v>
      </c>
    </row>
    <row r="18" spans="1:14" ht="21.75" customHeight="1">
      <c r="A18" s="109">
        <v>14</v>
      </c>
      <c r="B18" s="259" t="s">
        <v>299</v>
      </c>
      <c r="C18" s="259" t="s">
        <v>300</v>
      </c>
      <c r="D18" s="296" t="s">
        <v>2</v>
      </c>
      <c r="E18" s="118">
        <v>30</v>
      </c>
      <c r="F18" s="260">
        <v>42747</v>
      </c>
      <c r="G18" s="260">
        <v>53704</v>
      </c>
      <c r="H18" s="261">
        <f t="shared" si="0"/>
        <v>44573</v>
      </c>
      <c r="I18" s="265">
        <f t="shared" si="2"/>
        <v>44573</v>
      </c>
      <c r="J18" s="260">
        <f t="shared" si="1"/>
        <v>44573</v>
      </c>
      <c r="K18" s="273">
        <f t="shared" si="3"/>
        <v>44567</v>
      </c>
      <c r="L18" s="269">
        <v>54501593</v>
      </c>
      <c r="M18" s="120">
        <f t="shared" si="4"/>
        <v>5450159300000</v>
      </c>
      <c r="N18" s="281">
        <v>7.9</v>
      </c>
    </row>
    <row r="19" spans="1:14" ht="21.75" customHeight="1">
      <c r="A19" s="109">
        <v>15</v>
      </c>
      <c r="B19" s="259" t="s">
        <v>303</v>
      </c>
      <c r="C19" s="259" t="s">
        <v>304</v>
      </c>
      <c r="D19" s="296" t="s">
        <v>2</v>
      </c>
      <c r="E19" s="267">
        <v>5</v>
      </c>
      <c r="F19" s="268">
        <v>42747</v>
      </c>
      <c r="G19" s="268">
        <v>44573</v>
      </c>
      <c r="H19" s="261">
        <f t="shared" si="0"/>
        <v>44573</v>
      </c>
      <c r="I19" s="265">
        <f t="shared" si="2"/>
        <v>44573</v>
      </c>
      <c r="J19" s="260">
        <f t="shared" si="1"/>
        <v>44573</v>
      </c>
      <c r="K19" s="273">
        <f t="shared" si="3"/>
        <v>44567</v>
      </c>
      <c r="L19" s="269">
        <v>70840000</v>
      </c>
      <c r="M19" s="120">
        <f t="shared" si="4"/>
        <v>7084000000000</v>
      </c>
      <c r="N19" s="281">
        <v>5.2</v>
      </c>
    </row>
    <row r="20" spans="1:14" ht="21.75" customHeight="1">
      <c r="A20" s="109">
        <v>16</v>
      </c>
      <c r="B20" s="259" t="s">
        <v>301</v>
      </c>
      <c r="C20" s="259" t="s">
        <v>302</v>
      </c>
      <c r="D20" s="296" t="s">
        <v>2</v>
      </c>
      <c r="E20" s="267">
        <v>7</v>
      </c>
      <c r="F20" s="260">
        <v>42747</v>
      </c>
      <c r="G20" s="260">
        <v>45303</v>
      </c>
      <c r="H20" s="261">
        <f t="shared" si="0"/>
        <v>44573</v>
      </c>
      <c r="I20" s="265">
        <f t="shared" si="2"/>
        <v>44573</v>
      </c>
      <c r="J20" s="260">
        <f t="shared" si="1"/>
        <v>44573</v>
      </c>
      <c r="K20" s="273">
        <f t="shared" si="3"/>
        <v>44567</v>
      </c>
      <c r="L20" s="269">
        <v>58800000</v>
      </c>
      <c r="M20" s="120">
        <f t="shared" si="4"/>
        <v>5880000000000</v>
      </c>
      <c r="N20" s="281">
        <v>5.5</v>
      </c>
    </row>
    <row r="21" spans="1:14" ht="21.75" customHeight="1">
      <c r="A21" s="109">
        <v>17</v>
      </c>
      <c r="B21" s="270" t="s">
        <v>528</v>
      </c>
      <c r="C21" s="270" t="s">
        <v>529</v>
      </c>
      <c r="D21" s="298" t="s">
        <v>2</v>
      </c>
      <c r="E21" s="271">
        <v>10</v>
      </c>
      <c r="F21" s="272">
        <v>44210</v>
      </c>
      <c r="G21" s="272">
        <v>47862</v>
      </c>
      <c r="H21" s="261">
        <f t="shared" si="0"/>
        <v>44575</v>
      </c>
      <c r="I21" s="265">
        <f t="shared" si="2"/>
        <v>44575</v>
      </c>
      <c r="J21" s="260">
        <f t="shared" si="1"/>
        <v>44575</v>
      </c>
      <c r="K21" s="273">
        <f t="shared" si="3"/>
        <v>44571</v>
      </c>
      <c r="L21" s="274">
        <v>149000000</v>
      </c>
      <c r="M21" s="120">
        <f t="shared" si="4"/>
        <v>14900000000000</v>
      </c>
      <c r="N21" s="282">
        <v>2.2</v>
      </c>
    </row>
    <row r="22" spans="1:14" ht="21.75" customHeight="1">
      <c r="A22" s="109">
        <v>18</v>
      </c>
      <c r="B22" s="270" t="s">
        <v>530</v>
      </c>
      <c r="C22" s="270" t="s">
        <v>531</v>
      </c>
      <c r="D22" s="298" t="s">
        <v>2</v>
      </c>
      <c r="E22" s="271">
        <v>15</v>
      </c>
      <c r="F22" s="272">
        <v>44210</v>
      </c>
      <c r="G22" s="272">
        <v>49688</v>
      </c>
      <c r="H22" s="261">
        <f t="shared" si="0"/>
        <v>44575</v>
      </c>
      <c r="I22" s="265">
        <f t="shared" si="2"/>
        <v>44575</v>
      </c>
      <c r="J22" s="260">
        <f t="shared" si="1"/>
        <v>44575</v>
      </c>
      <c r="K22" s="273">
        <f t="shared" si="3"/>
        <v>44571</v>
      </c>
      <c r="L22" s="274">
        <v>164310000</v>
      </c>
      <c r="M22" s="120">
        <f t="shared" si="4"/>
        <v>16431000000000</v>
      </c>
      <c r="N22" s="282">
        <v>2.4</v>
      </c>
    </row>
    <row r="23" spans="1:14" ht="21.75" customHeight="1">
      <c r="A23" s="109">
        <v>19</v>
      </c>
      <c r="B23" s="270" t="s">
        <v>532</v>
      </c>
      <c r="C23" s="270" t="s">
        <v>533</v>
      </c>
      <c r="D23" s="298" t="s">
        <v>2</v>
      </c>
      <c r="E23" s="271">
        <v>20</v>
      </c>
      <c r="F23" s="272">
        <v>44210</v>
      </c>
      <c r="G23" s="272">
        <v>51515</v>
      </c>
      <c r="H23" s="261">
        <f t="shared" si="0"/>
        <v>44575</v>
      </c>
      <c r="I23" s="265">
        <f t="shared" si="2"/>
        <v>44575</v>
      </c>
      <c r="J23" s="260">
        <f t="shared" si="1"/>
        <v>44575</v>
      </c>
      <c r="K23" s="273">
        <f t="shared" si="3"/>
        <v>44571</v>
      </c>
      <c r="L23" s="274">
        <v>151280000</v>
      </c>
      <c r="M23" s="120">
        <f t="shared" si="4"/>
        <v>15128000000000</v>
      </c>
      <c r="N23" s="282">
        <v>2.8</v>
      </c>
    </row>
    <row r="24" spans="1:14" ht="21.75" customHeight="1">
      <c r="A24" s="109">
        <v>20</v>
      </c>
      <c r="B24" s="270" t="s">
        <v>534</v>
      </c>
      <c r="C24" s="270" t="s">
        <v>535</v>
      </c>
      <c r="D24" s="298" t="s">
        <v>2</v>
      </c>
      <c r="E24" s="271">
        <v>30</v>
      </c>
      <c r="F24" s="272">
        <v>44210</v>
      </c>
      <c r="G24" s="272">
        <v>55167</v>
      </c>
      <c r="H24" s="261">
        <f t="shared" si="0"/>
        <v>44575</v>
      </c>
      <c r="I24" s="265">
        <f t="shared" si="2"/>
        <v>44575</v>
      </c>
      <c r="J24" s="260">
        <f t="shared" si="1"/>
        <v>44575</v>
      </c>
      <c r="K24" s="273">
        <f t="shared" si="3"/>
        <v>44571</v>
      </c>
      <c r="L24" s="274">
        <v>159250000</v>
      </c>
      <c r="M24" s="120">
        <f t="shared" si="4"/>
        <v>15925000000000</v>
      </c>
      <c r="N24" s="282">
        <v>3.1</v>
      </c>
    </row>
    <row r="25" spans="1:14" ht="21.75" customHeight="1">
      <c r="A25" s="109">
        <v>21</v>
      </c>
      <c r="B25" s="270" t="s">
        <v>476</v>
      </c>
      <c r="C25" s="270" t="s">
        <v>477</v>
      </c>
      <c r="D25" s="297" t="s">
        <v>2</v>
      </c>
      <c r="E25" s="271">
        <v>7</v>
      </c>
      <c r="F25" s="272">
        <v>43846</v>
      </c>
      <c r="G25" s="272">
        <v>46403</v>
      </c>
      <c r="H25" s="261">
        <f t="shared" si="0"/>
        <v>44577</v>
      </c>
      <c r="I25" s="265">
        <f t="shared" si="2"/>
        <v>44578</v>
      </c>
      <c r="J25" s="260">
        <f t="shared" si="1"/>
        <v>44578</v>
      </c>
      <c r="K25" s="273">
        <f t="shared" si="3"/>
        <v>44572</v>
      </c>
      <c r="L25" s="274">
        <v>14800000</v>
      </c>
      <c r="M25" s="120">
        <f>L25*100000</f>
        <v>1480000000000</v>
      </c>
      <c r="N25" s="282">
        <v>2.2</v>
      </c>
    </row>
    <row r="26" spans="1:14" ht="21.75" customHeight="1">
      <c r="A26" s="109">
        <v>22</v>
      </c>
      <c r="B26" s="270" t="s">
        <v>478</v>
      </c>
      <c r="C26" s="270" t="s">
        <v>479</v>
      </c>
      <c r="D26" s="297" t="s">
        <v>2</v>
      </c>
      <c r="E26" s="271">
        <v>30</v>
      </c>
      <c r="F26" s="272">
        <v>43846</v>
      </c>
      <c r="G26" s="272">
        <v>54804</v>
      </c>
      <c r="H26" s="261">
        <f t="shared" si="0"/>
        <v>44577</v>
      </c>
      <c r="I26" s="265">
        <f t="shared" si="2"/>
        <v>44578</v>
      </c>
      <c r="J26" s="260">
        <f t="shared" si="1"/>
        <v>44578</v>
      </c>
      <c r="K26" s="273">
        <f t="shared" si="3"/>
        <v>44572</v>
      </c>
      <c r="L26" s="274">
        <v>138790000</v>
      </c>
      <c r="M26" s="120">
        <f>L26*100000</f>
        <v>13879000000000</v>
      </c>
      <c r="N26" s="282">
        <v>3.8</v>
      </c>
    </row>
    <row r="27" spans="1:14" ht="21.75" customHeight="1">
      <c r="A27" s="109">
        <v>23</v>
      </c>
      <c r="B27" s="259" t="s">
        <v>452</v>
      </c>
      <c r="C27" s="259" t="s">
        <v>451</v>
      </c>
      <c r="D27" s="296" t="s">
        <v>2</v>
      </c>
      <c r="E27" s="118">
        <v>5</v>
      </c>
      <c r="F27" s="260">
        <v>43482</v>
      </c>
      <c r="G27" s="260">
        <v>45308</v>
      </c>
      <c r="H27" s="261">
        <f t="shared" si="0"/>
        <v>44578</v>
      </c>
      <c r="I27" s="265">
        <f t="shared" si="2"/>
        <v>44578</v>
      </c>
      <c r="J27" s="260">
        <f t="shared" si="1"/>
        <v>44578</v>
      </c>
      <c r="K27" s="273">
        <f t="shared" si="3"/>
        <v>44572</v>
      </c>
      <c r="L27" s="134">
        <v>63060000</v>
      </c>
      <c r="M27" s="120">
        <f>L27*100000</f>
        <v>6306000000000</v>
      </c>
      <c r="N27" s="264">
        <v>3.8</v>
      </c>
    </row>
    <row r="28" spans="1:14" ht="21.75" customHeight="1">
      <c r="A28" s="109">
        <v>24</v>
      </c>
      <c r="B28" s="259" t="s">
        <v>450</v>
      </c>
      <c r="C28" s="259" t="s">
        <v>449</v>
      </c>
      <c r="D28" s="296" t="s">
        <v>2</v>
      </c>
      <c r="E28" s="118">
        <v>20</v>
      </c>
      <c r="F28" s="260">
        <v>43482</v>
      </c>
      <c r="G28" s="260">
        <v>50787</v>
      </c>
      <c r="H28" s="261">
        <f t="shared" si="0"/>
        <v>44578</v>
      </c>
      <c r="I28" s="265">
        <f t="shared" si="2"/>
        <v>44578</v>
      </c>
      <c r="J28" s="260">
        <f t="shared" si="1"/>
        <v>44578</v>
      </c>
      <c r="K28" s="273">
        <f t="shared" si="3"/>
        <v>44572</v>
      </c>
      <c r="L28" s="134">
        <v>101415000</v>
      </c>
      <c r="M28" s="120">
        <f>L28*100000</f>
        <v>10141500000000</v>
      </c>
      <c r="N28" s="264">
        <v>5.6</v>
      </c>
    </row>
    <row r="29" spans="1:17" ht="21.75" customHeight="1">
      <c r="A29" s="109">
        <v>25</v>
      </c>
      <c r="B29" s="259" t="s">
        <v>448</v>
      </c>
      <c r="C29" s="259" t="s">
        <v>447</v>
      </c>
      <c r="D29" s="296" t="s">
        <v>2</v>
      </c>
      <c r="E29" s="267">
        <v>30</v>
      </c>
      <c r="F29" s="268">
        <v>43118</v>
      </c>
      <c r="G29" s="268">
        <v>54075</v>
      </c>
      <c r="H29" s="261">
        <f t="shared" si="0"/>
        <v>44579</v>
      </c>
      <c r="I29" s="265">
        <f t="shared" si="2"/>
        <v>44579</v>
      </c>
      <c r="J29" s="260">
        <f t="shared" si="1"/>
        <v>44579</v>
      </c>
      <c r="K29" s="273">
        <f t="shared" si="3"/>
        <v>44573</v>
      </c>
      <c r="L29" s="269">
        <v>58230000</v>
      </c>
      <c r="M29" s="120">
        <f>+L29*100000</f>
        <v>5823000000000</v>
      </c>
      <c r="N29" s="281">
        <v>5.4</v>
      </c>
      <c r="O29" s="15"/>
      <c r="P29" s="15"/>
      <c r="Q29" s="15"/>
    </row>
    <row r="30" spans="1:14" s="15" customFormat="1" ht="21.75" customHeight="1">
      <c r="A30" s="109">
        <v>26</v>
      </c>
      <c r="B30" s="259" t="s">
        <v>305</v>
      </c>
      <c r="C30" s="259" t="s">
        <v>306</v>
      </c>
      <c r="D30" s="296" t="s">
        <v>2</v>
      </c>
      <c r="E30" s="267">
        <v>20</v>
      </c>
      <c r="F30" s="268">
        <v>42754</v>
      </c>
      <c r="G30" s="268">
        <v>50059</v>
      </c>
      <c r="H30" s="261">
        <f t="shared" si="0"/>
        <v>44580</v>
      </c>
      <c r="I30" s="265">
        <f t="shared" si="2"/>
        <v>44580</v>
      </c>
      <c r="J30" s="260">
        <f t="shared" si="1"/>
        <v>44580</v>
      </c>
      <c r="K30" s="273">
        <f t="shared" si="3"/>
        <v>44574</v>
      </c>
      <c r="L30" s="269">
        <v>58500000</v>
      </c>
      <c r="M30" s="120">
        <f>+L30*100000</f>
        <v>5850000000000</v>
      </c>
      <c r="N30" s="281">
        <v>7.7</v>
      </c>
    </row>
    <row r="31" spans="1:14" s="15" customFormat="1" ht="21.75" customHeight="1">
      <c r="A31" s="109">
        <v>27</v>
      </c>
      <c r="B31" s="259" t="s">
        <v>209</v>
      </c>
      <c r="C31" s="259" t="s">
        <v>210</v>
      </c>
      <c r="D31" s="296" t="s">
        <v>2</v>
      </c>
      <c r="E31" s="267">
        <v>20</v>
      </c>
      <c r="F31" s="268">
        <v>42390</v>
      </c>
      <c r="G31" s="268">
        <v>49695</v>
      </c>
      <c r="H31" s="261">
        <f t="shared" si="0"/>
        <v>44582</v>
      </c>
      <c r="I31" s="265">
        <f t="shared" si="2"/>
        <v>44582</v>
      </c>
      <c r="J31" s="260">
        <f t="shared" si="1"/>
        <v>44582</v>
      </c>
      <c r="K31" s="273">
        <f t="shared" si="3"/>
        <v>44578</v>
      </c>
      <c r="L31" s="269">
        <v>12314800</v>
      </c>
      <c r="M31" s="120">
        <f>+L31*100000</f>
        <v>1231480000000</v>
      </c>
      <c r="N31" s="281">
        <v>7.7</v>
      </c>
    </row>
    <row r="32" spans="1:14" s="15" customFormat="1" ht="21.75" customHeight="1">
      <c r="A32" s="109">
        <v>28</v>
      </c>
      <c r="B32" s="259" t="s">
        <v>446</v>
      </c>
      <c r="C32" s="259" t="s">
        <v>445</v>
      </c>
      <c r="D32" s="296" t="s">
        <v>2</v>
      </c>
      <c r="E32" s="118">
        <v>30</v>
      </c>
      <c r="F32" s="260">
        <v>43489</v>
      </c>
      <c r="G32" s="260">
        <v>54447</v>
      </c>
      <c r="H32" s="261">
        <f t="shared" si="0"/>
        <v>44585</v>
      </c>
      <c r="I32" s="265">
        <f t="shared" si="2"/>
        <v>44585</v>
      </c>
      <c r="J32" s="260">
        <f t="shared" si="1"/>
        <v>44585</v>
      </c>
      <c r="K32" s="273">
        <f t="shared" si="3"/>
        <v>44579</v>
      </c>
      <c r="L32" s="134">
        <v>79500000</v>
      </c>
      <c r="M32" s="120">
        <f>L32*100000</f>
        <v>7950000000000</v>
      </c>
      <c r="N32" s="264">
        <v>5.8</v>
      </c>
    </row>
    <row r="33" spans="1:17" s="15" customFormat="1" ht="21.75" customHeight="1">
      <c r="A33" s="109">
        <v>29</v>
      </c>
      <c r="B33" s="259" t="s">
        <v>444</v>
      </c>
      <c r="C33" s="259" t="s">
        <v>443</v>
      </c>
      <c r="D33" s="296" t="s">
        <v>2</v>
      </c>
      <c r="E33" s="118">
        <v>15</v>
      </c>
      <c r="F33" s="260">
        <v>43489</v>
      </c>
      <c r="G33" s="260">
        <v>48968</v>
      </c>
      <c r="H33" s="261">
        <f t="shared" si="0"/>
        <v>44585</v>
      </c>
      <c r="I33" s="265">
        <f t="shared" si="2"/>
        <v>44585</v>
      </c>
      <c r="J33" s="260">
        <f t="shared" si="1"/>
        <v>44585</v>
      </c>
      <c r="K33" s="273">
        <f t="shared" si="3"/>
        <v>44579</v>
      </c>
      <c r="L33" s="134">
        <v>128050000</v>
      </c>
      <c r="M33" s="120">
        <f>L33*100000</f>
        <v>12805000000000</v>
      </c>
      <c r="N33" s="264">
        <v>5.1</v>
      </c>
      <c r="O33" s="44"/>
      <c r="P33" s="44"/>
      <c r="Q33" s="44"/>
    </row>
    <row r="34" spans="1:14" ht="21.75" customHeight="1">
      <c r="A34" s="109">
        <v>30</v>
      </c>
      <c r="B34" s="259" t="s">
        <v>213</v>
      </c>
      <c r="C34" s="259" t="s">
        <v>214</v>
      </c>
      <c r="D34" s="296" t="s">
        <v>2</v>
      </c>
      <c r="E34" s="267">
        <v>30</v>
      </c>
      <c r="F34" s="268">
        <v>42397</v>
      </c>
      <c r="G34" s="268">
        <v>53355</v>
      </c>
      <c r="H34" s="261">
        <f t="shared" si="0"/>
        <v>44589</v>
      </c>
      <c r="I34" s="265">
        <f t="shared" si="2"/>
        <v>44589</v>
      </c>
      <c r="J34" s="260">
        <f t="shared" si="1"/>
        <v>44589</v>
      </c>
      <c r="K34" s="273">
        <f t="shared" si="3"/>
        <v>44585</v>
      </c>
      <c r="L34" s="269">
        <v>59658956</v>
      </c>
      <c r="M34" s="120">
        <f>+L34*100000</f>
        <v>5965895600000</v>
      </c>
      <c r="N34" s="281">
        <v>8</v>
      </c>
    </row>
    <row r="35" spans="1:14" ht="21.75" customHeight="1">
      <c r="A35" s="109">
        <v>31</v>
      </c>
      <c r="B35" s="270" t="s">
        <v>536</v>
      </c>
      <c r="C35" s="270" t="s">
        <v>537</v>
      </c>
      <c r="D35" s="298" t="s">
        <v>2</v>
      </c>
      <c r="E35" s="271">
        <v>5</v>
      </c>
      <c r="F35" s="272">
        <v>44224</v>
      </c>
      <c r="G35" s="272">
        <v>46050</v>
      </c>
      <c r="H35" s="261">
        <f t="shared" si="0"/>
        <v>44589</v>
      </c>
      <c r="I35" s="265">
        <f t="shared" si="2"/>
        <v>44589</v>
      </c>
      <c r="J35" s="260">
        <f t="shared" si="1"/>
        <v>44589</v>
      </c>
      <c r="K35" s="273">
        <f t="shared" si="3"/>
        <v>44585</v>
      </c>
      <c r="L35" s="274">
        <v>53500000</v>
      </c>
      <c r="M35" s="120">
        <f>+L35*100000</f>
        <v>5350000000000</v>
      </c>
      <c r="N35" s="282">
        <v>1</v>
      </c>
    </row>
    <row r="36" spans="1:14" ht="21.75" customHeight="1">
      <c r="A36" s="109">
        <v>32</v>
      </c>
      <c r="B36" s="259" t="s">
        <v>19</v>
      </c>
      <c r="C36" s="275" t="s">
        <v>20</v>
      </c>
      <c r="D36" s="299" t="s">
        <v>2</v>
      </c>
      <c r="E36" s="118">
        <v>10</v>
      </c>
      <c r="F36" s="268" t="s">
        <v>1</v>
      </c>
      <c r="G36" s="268" t="s">
        <v>21</v>
      </c>
      <c r="H36" s="261">
        <f t="shared" si="0"/>
        <v>44592</v>
      </c>
      <c r="I36" s="262">
        <v>44599</v>
      </c>
      <c r="J36" s="276">
        <f t="shared" si="1"/>
        <v>44599</v>
      </c>
      <c r="K36" s="273">
        <v>44586</v>
      </c>
      <c r="L36" s="120">
        <v>31040565</v>
      </c>
      <c r="M36" s="120">
        <f>+L36*100000</f>
        <v>3104056500000</v>
      </c>
      <c r="N36" s="283">
        <v>9.1</v>
      </c>
    </row>
    <row r="37" spans="1:14" ht="21.75" customHeight="1">
      <c r="A37" s="109">
        <v>33</v>
      </c>
      <c r="B37" s="259" t="s">
        <v>133</v>
      </c>
      <c r="C37" s="259" t="s">
        <v>134</v>
      </c>
      <c r="D37" s="299" t="s">
        <v>2</v>
      </c>
      <c r="E37" s="267">
        <v>10</v>
      </c>
      <c r="F37" s="268">
        <v>42035</v>
      </c>
      <c r="G37" s="268">
        <v>45688</v>
      </c>
      <c r="H37" s="261">
        <f t="shared" si="0"/>
        <v>44592</v>
      </c>
      <c r="I37" s="262">
        <v>44599</v>
      </c>
      <c r="J37" s="276">
        <f t="shared" si="1"/>
        <v>44599</v>
      </c>
      <c r="K37" s="273">
        <v>44586</v>
      </c>
      <c r="L37" s="120">
        <v>36591400</v>
      </c>
      <c r="M37" s="120">
        <f>+L37*100000</f>
        <v>3659140000000</v>
      </c>
      <c r="N37" s="281">
        <v>6.5</v>
      </c>
    </row>
    <row r="38" spans="1:14" ht="21.75" customHeight="1">
      <c r="A38" s="109">
        <v>34</v>
      </c>
      <c r="B38" s="259" t="s">
        <v>442</v>
      </c>
      <c r="C38" s="259" t="s">
        <v>441</v>
      </c>
      <c r="D38" s="296" t="s">
        <v>2</v>
      </c>
      <c r="E38" s="118">
        <v>10</v>
      </c>
      <c r="F38" s="260">
        <v>43496</v>
      </c>
      <c r="G38" s="260">
        <v>47149</v>
      </c>
      <c r="H38" s="261">
        <f t="shared" si="0"/>
        <v>44592</v>
      </c>
      <c r="I38" s="262">
        <v>44599</v>
      </c>
      <c r="J38" s="276">
        <f t="shared" si="1"/>
        <v>44599</v>
      </c>
      <c r="K38" s="273">
        <v>44586</v>
      </c>
      <c r="L38" s="134">
        <v>127500000</v>
      </c>
      <c r="M38" s="120">
        <f>L38*100000</f>
        <v>12750000000000</v>
      </c>
      <c r="N38" s="264">
        <v>4.8</v>
      </c>
    </row>
    <row r="39" spans="1:14" ht="21.75" customHeight="1">
      <c r="A39" s="109">
        <v>35</v>
      </c>
      <c r="B39" s="259" t="s">
        <v>135</v>
      </c>
      <c r="C39" s="259" t="s">
        <v>136</v>
      </c>
      <c r="D39" s="299" t="s">
        <v>2</v>
      </c>
      <c r="E39" s="267">
        <v>15</v>
      </c>
      <c r="F39" s="268">
        <v>42035</v>
      </c>
      <c r="G39" s="268">
        <v>47514</v>
      </c>
      <c r="H39" s="261">
        <f t="shared" si="0"/>
        <v>44592</v>
      </c>
      <c r="I39" s="262">
        <v>44599</v>
      </c>
      <c r="J39" s="276">
        <f t="shared" si="1"/>
        <v>44599</v>
      </c>
      <c r="K39" s="273">
        <v>44586</v>
      </c>
      <c r="L39" s="120">
        <v>90490000</v>
      </c>
      <c r="M39" s="120">
        <f aca="true" t="shared" si="5" ref="M39:M44">+L39*100000</f>
        <v>9049000000000</v>
      </c>
      <c r="N39" s="281">
        <v>7.6</v>
      </c>
    </row>
    <row r="40" spans="1:14" ht="21.75" customHeight="1">
      <c r="A40" s="109">
        <v>36</v>
      </c>
      <c r="B40" s="259" t="s">
        <v>440</v>
      </c>
      <c r="C40" s="259" t="s">
        <v>439</v>
      </c>
      <c r="D40" s="296" t="s">
        <v>2</v>
      </c>
      <c r="E40" s="267">
        <v>20</v>
      </c>
      <c r="F40" s="268">
        <v>43132</v>
      </c>
      <c r="G40" s="268">
        <v>50437</v>
      </c>
      <c r="H40" s="261">
        <f t="shared" si="0"/>
        <v>44593</v>
      </c>
      <c r="I40" s="262">
        <v>44599</v>
      </c>
      <c r="J40" s="276">
        <f t="shared" si="1"/>
        <v>44599</v>
      </c>
      <c r="K40" s="263">
        <v>44586</v>
      </c>
      <c r="L40" s="269">
        <v>75650000</v>
      </c>
      <c r="M40" s="120">
        <f t="shared" si="5"/>
        <v>7565000000000</v>
      </c>
      <c r="N40" s="281">
        <v>5.2</v>
      </c>
    </row>
    <row r="41" spans="1:14" ht="21.75" customHeight="1">
      <c r="A41" s="109">
        <v>37</v>
      </c>
      <c r="B41" s="259" t="s">
        <v>438</v>
      </c>
      <c r="C41" s="259" t="s">
        <v>437</v>
      </c>
      <c r="D41" s="296" t="s">
        <v>2</v>
      </c>
      <c r="E41" s="267">
        <v>10</v>
      </c>
      <c r="F41" s="268">
        <v>43139</v>
      </c>
      <c r="G41" s="268">
        <v>46791</v>
      </c>
      <c r="H41" s="261">
        <f t="shared" si="0"/>
        <v>44600</v>
      </c>
      <c r="I41" s="265">
        <f aca="true" t="shared" si="6" ref="I41:I104">IF(WEEKDAY(H41)=7,H41+2,IF(WEEKDAY(H41)=1,H41+1,H41))</f>
        <v>44600</v>
      </c>
      <c r="J41" s="260">
        <f t="shared" si="1"/>
        <v>44600</v>
      </c>
      <c r="K41" s="263">
        <v>44587</v>
      </c>
      <c r="L41" s="269">
        <v>77500000</v>
      </c>
      <c r="M41" s="120">
        <f t="shared" si="5"/>
        <v>7750000000000</v>
      </c>
      <c r="N41" s="281">
        <v>4.3</v>
      </c>
    </row>
    <row r="42" spans="1:14" ht="21.75" customHeight="1">
      <c r="A42" s="109">
        <v>38</v>
      </c>
      <c r="B42" s="259" t="s">
        <v>309</v>
      </c>
      <c r="C42" s="259" t="s">
        <v>310</v>
      </c>
      <c r="D42" s="296" t="s">
        <v>2</v>
      </c>
      <c r="E42" s="267">
        <v>10</v>
      </c>
      <c r="F42" s="268">
        <v>42782</v>
      </c>
      <c r="G42" s="268">
        <v>46434</v>
      </c>
      <c r="H42" s="261">
        <f t="shared" si="0"/>
        <v>44608</v>
      </c>
      <c r="I42" s="265">
        <f t="shared" si="6"/>
        <v>44608</v>
      </c>
      <c r="J42" s="260">
        <f t="shared" si="1"/>
        <v>44608</v>
      </c>
      <c r="K42" s="273">
        <f aca="true" t="shared" si="7" ref="K42:K105">IF(WEEKDAY(I42)=6,I42-4,I42-6)</f>
        <v>44602</v>
      </c>
      <c r="L42" s="269">
        <v>61360000</v>
      </c>
      <c r="M42" s="120">
        <f t="shared" si="5"/>
        <v>6136000000000</v>
      </c>
      <c r="N42" s="281">
        <v>6</v>
      </c>
    </row>
    <row r="43" spans="1:14" ht="21.75" customHeight="1">
      <c r="A43" s="109">
        <v>39</v>
      </c>
      <c r="B43" s="259" t="s">
        <v>307</v>
      </c>
      <c r="C43" s="259" t="s">
        <v>308</v>
      </c>
      <c r="D43" s="296" t="s">
        <v>2</v>
      </c>
      <c r="E43" s="267">
        <v>5</v>
      </c>
      <c r="F43" s="268">
        <v>42782</v>
      </c>
      <c r="G43" s="268">
        <v>44608</v>
      </c>
      <c r="H43" s="261">
        <f t="shared" si="0"/>
        <v>44608</v>
      </c>
      <c r="I43" s="265">
        <f t="shared" si="6"/>
        <v>44608</v>
      </c>
      <c r="J43" s="260">
        <f t="shared" si="1"/>
        <v>44608</v>
      </c>
      <c r="K43" s="273">
        <f t="shared" si="7"/>
        <v>44602</v>
      </c>
      <c r="L43" s="269">
        <v>50720000</v>
      </c>
      <c r="M43" s="120">
        <f t="shared" si="5"/>
        <v>5072000000000</v>
      </c>
      <c r="N43" s="281">
        <v>5</v>
      </c>
    </row>
    <row r="44" spans="1:14" ht="21.75" customHeight="1">
      <c r="A44" s="109">
        <v>40</v>
      </c>
      <c r="B44" s="275" t="s">
        <v>24</v>
      </c>
      <c r="C44" s="275" t="s">
        <v>25</v>
      </c>
      <c r="D44" s="299" t="s">
        <v>2</v>
      </c>
      <c r="E44" s="118">
        <v>10</v>
      </c>
      <c r="F44" s="268" t="s">
        <v>23</v>
      </c>
      <c r="G44" s="268" t="s">
        <v>26</v>
      </c>
      <c r="H44" s="261">
        <f t="shared" si="0"/>
        <v>44612</v>
      </c>
      <c r="I44" s="265">
        <f t="shared" si="6"/>
        <v>44613</v>
      </c>
      <c r="J44" s="260">
        <f t="shared" si="1"/>
        <v>44613</v>
      </c>
      <c r="K44" s="273">
        <f t="shared" si="7"/>
        <v>44607</v>
      </c>
      <c r="L44" s="120">
        <v>9500000</v>
      </c>
      <c r="M44" s="120">
        <f t="shared" si="5"/>
        <v>950000000000</v>
      </c>
      <c r="N44" s="283">
        <v>11.1</v>
      </c>
    </row>
    <row r="45" spans="1:14" ht="21.75" customHeight="1">
      <c r="A45" s="109">
        <v>41</v>
      </c>
      <c r="B45" s="259" t="s">
        <v>436</v>
      </c>
      <c r="C45" s="259" t="s">
        <v>435</v>
      </c>
      <c r="D45" s="296" t="s">
        <v>2</v>
      </c>
      <c r="E45" s="118">
        <v>15</v>
      </c>
      <c r="F45" s="260">
        <v>43517</v>
      </c>
      <c r="G45" s="260">
        <v>48996</v>
      </c>
      <c r="H45" s="261">
        <f t="shared" si="0"/>
        <v>44613</v>
      </c>
      <c r="I45" s="265">
        <f t="shared" si="6"/>
        <v>44613</v>
      </c>
      <c r="J45" s="260">
        <f t="shared" si="1"/>
        <v>44613</v>
      </c>
      <c r="K45" s="273">
        <f t="shared" si="7"/>
        <v>44607</v>
      </c>
      <c r="L45" s="134">
        <v>123000000</v>
      </c>
      <c r="M45" s="120">
        <f>L45*100000</f>
        <v>12300000000000</v>
      </c>
      <c r="N45" s="264">
        <v>5</v>
      </c>
    </row>
    <row r="46" spans="1:14" ht="21.75" customHeight="1">
      <c r="A46" s="109">
        <v>42</v>
      </c>
      <c r="B46" s="275" t="s">
        <v>90</v>
      </c>
      <c r="C46" s="277" t="s">
        <v>106</v>
      </c>
      <c r="D46" s="296" t="s">
        <v>2</v>
      </c>
      <c r="E46" s="118">
        <v>10</v>
      </c>
      <c r="F46" s="268">
        <v>41698</v>
      </c>
      <c r="G46" s="268">
        <v>45350</v>
      </c>
      <c r="H46" s="261">
        <f t="shared" si="0"/>
        <v>44620</v>
      </c>
      <c r="I46" s="265">
        <f t="shared" si="6"/>
        <v>44620</v>
      </c>
      <c r="J46" s="260">
        <f t="shared" si="1"/>
        <v>44620</v>
      </c>
      <c r="K46" s="273">
        <f t="shared" si="7"/>
        <v>44614</v>
      </c>
      <c r="L46" s="134">
        <v>50000000</v>
      </c>
      <c r="M46" s="120">
        <f aca="true" t="shared" si="8" ref="M46:M51">+L46*100000</f>
        <v>5000000000000</v>
      </c>
      <c r="N46" s="283">
        <v>8.8</v>
      </c>
    </row>
    <row r="47" spans="1:14" ht="21.75" customHeight="1">
      <c r="A47" s="109">
        <v>43</v>
      </c>
      <c r="B47" s="275" t="s">
        <v>139</v>
      </c>
      <c r="C47" s="259" t="s">
        <v>140</v>
      </c>
      <c r="D47" s="299" t="s">
        <v>2</v>
      </c>
      <c r="E47" s="267">
        <v>10</v>
      </c>
      <c r="F47" s="268">
        <v>42063</v>
      </c>
      <c r="G47" s="268">
        <v>45716</v>
      </c>
      <c r="H47" s="261">
        <f t="shared" si="0"/>
        <v>44620</v>
      </c>
      <c r="I47" s="265">
        <f t="shared" si="6"/>
        <v>44620</v>
      </c>
      <c r="J47" s="260">
        <f t="shared" si="1"/>
        <v>44620</v>
      </c>
      <c r="K47" s="273">
        <f t="shared" si="7"/>
        <v>44614</v>
      </c>
      <c r="L47" s="120">
        <v>11428000</v>
      </c>
      <c r="M47" s="120">
        <f t="shared" si="8"/>
        <v>1142800000000</v>
      </c>
      <c r="N47" s="281">
        <v>6.4</v>
      </c>
    </row>
    <row r="48" spans="1:14" ht="21.75" customHeight="1">
      <c r="A48" s="109">
        <v>44</v>
      </c>
      <c r="B48" s="275" t="s">
        <v>143</v>
      </c>
      <c r="C48" s="277" t="s">
        <v>144</v>
      </c>
      <c r="D48" s="299" t="s">
        <v>2</v>
      </c>
      <c r="E48" s="267">
        <v>15</v>
      </c>
      <c r="F48" s="268">
        <v>42063</v>
      </c>
      <c r="G48" s="268">
        <v>47542</v>
      </c>
      <c r="H48" s="261">
        <f t="shared" si="0"/>
        <v>44620</v>
      </c>
      <c r="I48" s="265">
        <f t="shared" si="6"/>
        <v>44620</v>
      </c>
      <c r="J48" s="260">
        <f t="shared" si="1"/>
        <v>44620</v>
      </c>
      <c r="K48" s="273">
        <f t="shared" si="7"/>
        <v>44614</v>
      </c>
      <c r="L48" s="120">
        <v>100365964</v>
      </c>
      <c r="M48" s="120">
        <f t="shared" si="8"/>
        <v>10036596400000</v>
      </c>
      <c r="N48" s="281">
        <v>7.5</v>
      </c>
    </row>
    <row r="49" spans="1:14" ht="21.75" customHeight="1">
      <c r="A49" s="109">
        <v>45</v>
      </c>
      <c r="B49" s="259" t="s">
        <v>311</v>
      </c>
      <c r="C49" s="259" t="s">
        <v>312</v>
      </c>
      <c r="D49" s="296" t="s">
        <v>2</v>
      </c>
      <c r="E49" s="118">
        <v>7</v>
      </c>
      <c r="F49" s="260">
        <v>42796</v>
      </c>
      <c r="G49" s="260">
        <v>45353</v>
      </c>
      <c r="H49" s="261">
        <f t="shared" si="0"/>
        <v>44622</v>
      </c>
      <c r="I49" s="265">
        <f t="shared" si="6"/>
        <v>44622</v>
      </c>
      <c r="J49" s="260">
        <f t="shared" si="1"/>
        <v>44622</v>
      </c>
      <c r="K49" s="273">
        <f t="shared" si="7"/>
        <v>44616</v>
      </c>
      <c r="L49" s="134">
        <v>49050000</v>
      </c>
      <c r="M49" s="120">
        <f t="shared" si="8"/>
        <v>4905000000000</v>
      </c>
      <c r="N49" s="264">
        <v>5.3</v>
      </c>
    </row>
    <row r="50" spans="1:14" ht="21.75" customHeight="1">
      <c r="A50" s="109">
        <v>46</v>
      </c>
      <c r="B50" s="259" t="s">
        <v>223</v>
      </c>
      <c r="C50" s="259" t="s">
        <v>224</v>
      </c>
      <c r="D50" s="296" t="s">
        <v>2</v>
      </c>
      <c r="E50" s="267">
        <v>10</v>
      </c>
      <c r="F50" s="268">
        <v>42432</v>
      </c>
      <c r="G50" s="268">
        <v>46084</v>
      </c>
      <c r="H50" s="261">
        <f t="shared" si="0"/>
        <v>44623</v>
      </c>
      <c r="I50" s="265">
        <f t="shared" si="6"/>
        <v>44623</v>
      </c>
      <c r="J50" s="260">
        <f t="shared" si="1"/>
        <v>44623</v>
      </c>
      <c r="K50" s="273">
        <f t="shared" si="7"/>
        <v>44617</v>
      </c>
      <c r="L50" s="269">
        <v>51530000</v>
      </c>
      <c r="M50" s="120">
        <f t="shared" si="8"/>
        <v>5153000000000</v>
      </c>
      <c r="N50" s="281">
        <v>6.9</v>
      </c>
    </row>
    <row r="51" spans="1:14" ht="21.75" customHeight="1">
      <c r="A51" s="109">
        <v>47</v>
      </c>
      <c r="B51" s="270" t="s">
        <v>538</v>
      </c>
      <c r="C51" s="270" t="s">
        <v>539</v>
      </c>
      <c r="D51" s="298" t="s">
        <v>2</v>
      </c>
      <c r="E51" s="271">
        <v>7</v>
      </c>
      <c r="F51" s="272">
        <v>44259</v>
      </c>
      <c r="G51" s="272">
        <v>46816</v>
      </c>
      <c r="H51" s="261">
        <f t="shared" si="0"/>
        <v>44624</v>
      </c>
      <c r="I51" s="265">
        <f t="shared" si="6"/>
        <v>44624</v>
      </c>
      <c r="J51" s="260">
        <f t="shared" si="1"/>
        <v>44624</v>
      </c>
      <c r="K51" s="273">
        <f t="shared" si="7"/>
        <v>44620</v>
      </c>
      <c r="L51" s="274">
        <v>42310000</v>
      </c>
      <c r="M51" s="120">
        <f t="shared" si="8"/>
        <v>4231000000000</v>
      </c>
      <c r="N51" s="282">
        <v>1.4</v>
      </c>
    </row>
    <row r="52" spans="1:14" ht="21.75" customHeight="1">
      <c r="A52" s="109">
        <v>48</v>
      </c>
      <c r="B52" s="259" t="s">
        <v>434</v>
      </c>
      <c r="C52" s="259" t="s">
        <v>433</v>
      </c>
      <c r="D52" s="296" t="s">
        <v>2</v>
      </c>
      <c r="E52" s="118">
        <v>10</v>
      </c>
      <c r="F52" s="260">
        <v>43531</v>
      </c>
      <c r="G52" s="260">
        <v>47184</v>
      </c>
      <c r="H52" s="261">
        <f t="shared" si="0"/>
        <v>44627</v>
      </c>
      <c r="I52" s="265">
        <f t="shared" si="6"/>
        <v>44627</v>
      </c>
      <c r="J52" s="260">
        <f t="shared" si="1"/>
        <v>44627</v>
      </c>
      <c r="K52" s="273">
        <f t="shared" si="7"/>
        <v>44621</v>
      </c>
      <c r="L52" s="134">
        <v>122200000</v>
      </c>
      <c r="M52" s="120">
        <f>L52*100000</f>
        <v>12220000000000</v>
      </c>
      <c r="N52" s="264">
        <v>4.7</v>
      </c>
    </row>
    <row r="53" spans="1:14" ht="21.75" customHeight="1">
      <c r="A53" s="109">
        <v>49</v>
      </c>
      <c r="B53" s="259" t="s">
        <v>313</v>
      </c>
      <c r="C53" s="259" t="s">
        <v>314</v>
      </c>
      <c r="D53" s="296" t="s">
        <v>2</v>
      </c>
      <c r="E53" s="267">
        <v>5</v>
      </c>
      <c r="F53" s="268">
        <v>42803</v>
      </c>
      <c r="G53" s="268">
        <v>44629</v>
      </c>
      <c r="H53" s="261">
        <f t="shared" si="0"/>
        <v>44629</v>
      </c>
      <c r="I53" s="265">
        <f t="shared" si="6"/>
        <v>44629</v>
      </c>
      <c r="J53" s="260">
        <f t="shared" si="1"/>
        <v>44629</v>
      </c>
      <c r="K53" s="273">
        <f t="shared" si="7"/>
        <v>44623</v>
      </c>
      <c r="L53" s="269">
        <v>44500000</v>
      </c>
      <c r="M53" s="120">
        <f aca="true" t="shared" si="9" ref="M53:M75">+L53*100000</f>
        <v>4450000000000</v>
      </c>
      <c r="N53" s="281">
        <v>5</v>
      </c>
    </row>
    <row r="54" spans="1:14" ht="21.75" customHeight="1">
      <c r="A54" s="109">
        <v>50</v>
      </c>
      <c r="B54" s="259" t="s">
        <v>91</v>
      </c>
      <c r="C54" s="277" t="s">
        <v>107</v>
      </c>
      <c r="D54" s="296" t="s">
        <v>2</v>
      </c>
      <c r="E54" s="118">
        <v>15</v>
      </c>
      <c r="F54" s="260">
        <v>41713</v>
      </c>
      <c r="G54" s="260">
        <v>47192</v>
      </c>
      <c r="H54" s="261">
        <f t="shared" si="0"/>
        <v>44635</v>
      </c>
      <c r="I54" s="265">
        <f t="shared" si="6"/>
        <v>44635</v>
      </c>
      <c r="J54" s="260">
        <f t="shared" si="1"/>
        <v>44635</v>
      </c>
      <c r="K54" s="273">
        <f t="shared" si="7"/>
        <v>44629</v>
      </c>
      <c r="L54" s="134">
        <v>120000000</v>
      </c>
      <c r="M54" s="120">
        <f t="shared" si="9"/>
        <v>12000000000000</v>
      </c>
      <c r="N54" s="283">
        <v>8.8</v>
      </c>
    </row>
    <row r="55" spans="1:14" ht="21.75" customHeight="1">
      <c r="A55" s="109">
        <v>51</v>
      </c>
      <c r="B55" s="259" t="s">
        <v>145</v>
      </c>
      <c r="C55" s="277" t="s">
        <v>146</v>
      </c>
      <c r="D55" s="299" t="s">
        <v>2</v>
      </c>
      <c r="E55" s="118">
        <v>10</v>
      </c>
      <c r="F55" s="268">
        <v>42078</v>
      </c>
      <c r="G55" s="268">
        <v>45731</v>
      </c>
      <c r="H55" s="261">
        <f t="shared" si="0"/>
        <v>44635</v>
      </c>
      <c r="I55" s="265">
        <f t="shared" si="6"/>
        <v>44635</v>
      </c>
      <c r="J55" s="260">
        <f t="shared" si="1"/>
        <v>44635</v>
      </c>
      <c r="K55" s="273">
        <f t="shared" si="7"/>
        <v>44629</v>
      </c>
      <c r="L55" s="120">
        <v>20000000</v>
      </c>
      <c r="M55" s="120">
        <f t="shared" si="9"/>
        <v>2000000000000</v>
      </c>
      <c r="N55" s="264">
        <v>6.3</v>
      </c>
    </row>
    <row r="56" spans="1:14" ht="21.75" customHeight="1">
      <c r="A56" s="109">
        <v>52</v>
      </c>
      <c r="B56" s="278" t="s">
        <v>432</v>
      </c>
      <c r="C56" s="259" t="s">
        <v>431</v>
      </c>
      <c r="D56" s="296" t="s">
        <v>2</v>
      </c>
      <c r="E56" s="267">
        <v>15</v>
      </c>
      <c r="F56" s="268">
        <v>43174</v>
      </c>
      <c r="G56" s="268">
        <v>48653</v>
      </c>
      <c r="H56" s="261">
        <f t="shared" si="0"/>
        <v>44635</v>
      </c>
      <c r="I56" s="265">
        <f t="shared" si="6"/>
        <v>44635</v>
      </c>
      <c r="J56" s="260">
        <f t="shared" si="1"/>
        <v>44635</v>
      </c>
      <c r="K56" s="273">
        <f t="shared" si="7"/>
        <v>44629</v>
      </c>
      <c r="L56" s="269">
        <v>82200000</v>
      </c>
      <c r="M56" s="120">
        <f t="shared" si="9"/>
        <v>8220000000000</v>
      </c>
      <c r="N56" s="281">
        <v>4.4</v>
      </c>
    </row>
    <row r="57" spans="1:14" ht="21.75" customHeight="1">
      <c r="A57" s="109">
        <v>53</v>
      </c>
      <c r="B57" s="259" t="s">
        <v>149</v>
      </c>
      <c r="C57" s="277" t="s">
        <v>150</v>
      </c>
      <c r="D57" s="299" t="s">
        <v>2</v>
      </c>
      <c r="E57" s="118">
        <v>15</v>
      </c>
      <c r="F57" s="268">
        <v>42078</v>
      </c>
      <c r="G57" s="268">
        <v>47557</v>
      </c>
      <c r="H57" s="261">
        <f t="shared" si="0"/>
        <v>44635</v>
      </c>
      <c r="I57" s="265">
        <f t="shared" si="6"/>
        <v>44635</v>
      </c>
      <c r="J57" s="260">
        <f t="shared" si="1"/>
        <v>44635</v>
      </c>
      <c r="K57" s="273">
        <f t="shared" si="7"/>
        <v>44629</v>
      </c>
      <c r="L57" s="120">
        <v>51308060</v>
      </c>
      <c r="M57" s="120">
        <f t="shared" si="9"/>
        <v>5130806000000</v>
      </c>
      <c r="N57" s="264">
        <v>7.2</v>
      </c>
    </row>
    <row r="58" spans="1:14" ht="21.75" customHeight="1">
      <c r="A58" s="109">
        <v>54</v>
      </c>
      <c r="B58" s="259" t="s">
        <v>317</v>
      </c>
      <c r="C58" s="259" t="s">
        <v>318</v>
      </c>
      <c r="D58" s="296" t="s">
        <v>2</v>
      </c>
      <c r="E58" s="267">
        <v>30</v>
      </c>
      <c r="F58" s="268">
        <v>42810</v>
      </c>
      <c r="G58" s="268">
        <v>53767</v>
      </c>
      <c r="H58" s="261">
        <f t="shared" si="0"/>
        <v>44636</v>
      </c>
      <c r="I58" s="265">
        <f t="shared" si="6"/>
        <v>44636</v>
      </c>
      <c r="J58" s="260">
        <f t="shared" si="1"/>
        <v>44636</v>
      </c>
      <c r="K58" s="273">
        <f t="shared" si="7"/>
        <v>44630</v>
      </c>
      <c r="L58" s="269">
        <v>56670000</v>
      </c>
      <c r="M58" s="120">
        <f t="shared" si="9"/>
        <v>5667000000000</v>
      </c>
      <c r="N58" s="281">
        <v>7.9</v>
      </c>
    </row>
    <row r="59" spans="1:14" ht="21.75" customHeight="1">
      <c r="A59" s="109">
        <v>55</v>
      </c>
      <c r="B59" s="259" t="s">
        <v>315</v>
      </c>
      <c r="C59" s="259" t="s">
        <v>316</v>
      </c>
      <c r="D59" s="296" t="s">
        <v>2</v>
      </c>
      <c r="E59" s="267">
        <v>15</v>
      </c>
      <c r="F59" s="268">
        <v>42810</v>
      </c>
      <c r="G59" s="268">
        <v>48289</v>
      </c>
      <c r="H59" s="261">
        <f t="shared" si="0"/>
        <v>44636</v>
      </c>
      <c r="I59" s="265">
        <f t="shared" si="6"/>
        <v>44636</v>
      </c>
      <c r="J59" s="260">
        <f t="shared" si="1"/>
        <v>44636</v>
      </c>
      <c r="K59" s="273">
        <f t="shared" si="7"/>
        <v>44630</v>
      </c>
      <c r="L59" s="269">
        <v>52000000</v>
      </c>
      <c r="M59" s="120">
        <f t="shared" si="9"/>
        <v>5200000000000</v>
      </c>
      <c r="N59" s="281">
        <v>6.9</v>
      </c>
    </row>
    <row r="60" spans="1:14" ht="21.75" customHeight="1">
      <c r="A60" s="109">
        <v>56</v>
      </c>
      <c r="B60" s="278" t="s">
        <v>430</v>
      </c>
      <c r="C60" s="259" t="s">
        <v>429</v>
      </c>
      <c r="D60" s="296" t="s">
        <v>2</v>
      </c>
      <c r="E60" s="267">
        <v>5</v>
      </c>
      <c r="F60" s="268">
        <v>43181</v>
      </c>
      <c r="G60" s="268">
        <v>45007</v>
      </c>
      <c r="H60" s="261">
        <f t="shared" si="0"/>
        <v>44642</v>
      </c>
      <c r="I60" s="265">
        <f t="shared" si="6"/>
        <v>44642</v>
      </c>
      <c r="J60" s="260">
        <f t="shared" si="1"/>
        <v>44642</v>
      </c>
      <c r="K60" s="273">
        <f t="shared" si="7"/>
        <v>44636</v>
      </c>
      <c r="L60" s="269">
        <v>51050000</v>
      </c>
      <c r="M60" s="120">
        <f t="shared" si="9"/>
        <v>5105000000000</v>
      </c>
      <c r="N60" s="281">
        <v>2.9</v>
      </c>
    </row>
    <row r="61" spans="1:14" ht="21.75" customHeight="1">
      <c r="A61" s="109">
        <v>57</v>
      </c>
      <c r="B61" s="259" t="s">
        <v>428</v>
      </c>
      <c r="C61" s="259" t="s">
        <v>427</v>
      </c>
      <c r="D61" s="296" t="s">
        <v>2</v>
      </c>
      <c r="E61" s="267">
        <v>7</v>
      </c>
      <c r="F61" s="268">
        <v>43181</v>
      </c>
      <c r="G61" s="268">
        <v>45738</v>
      </c>
      <c r="H61" s="261">
        <f t="shared" si="0"/>
        <v>44642</v>
      </c>
      <c r="I61" s="265">
        <f t="shared" si="6"/>
        <v>44642</v>
      </c>
      <c r="J61" s="260">
        <f t="shared" si="1"/>
        <v>44642</v>
      </c>
      <c r="K61" s="273">
        <f t="shared" si="7"/>
        <v>44636</v>
      </c>
      <c r="L61" s="269">
        <v>11000000</v>
      </c>
      <c r="M61" s="120">
        <f t="shared" si="9"/>
        <v>1100000000000</v>
      </c>
      <c r="N61" s="281">
        <v>3.4</v>
      </c>
    </row>
    <row r="62" spans="1:14" ht="21.75" customHeight="1">
      <c r="A62" s="109">
        <v>58</v>
      </c>
      <c r="B62" s="259" t="s">
        <v>319</v>
      </c>
      <c r="C62" s="259" t="s">
        <v>320</v>
      </c>
      <c r="D62" s="296" t="s">
        <v>2</v>
      </c>
      <c r="E62" s="267">
        <v>7</v>
      </c>
      <c r="F62" s="268">
        <v>42817</v>
      </c>
      <c r="G62" s="268">
        <v>45374</v>
      </c>
      <c r="H62" s="261">
        <f t="shared" si="0"/>
        <v>44643</v>
      </c>
      <c r="I62" s="265">
        <f t="shared" si="6"/>
        <v>44643</v>
      </c>
      <c r="J62" s="260">
        <f t="shared" si="1"/>
        <v>44643</v>
      </c>
      <c r="K62" s="273">
        <f t="shared" si="7"/>
        <v>44637</v>
      </c>
      <c r="L62" s="269">
        <v>51700000</v>
      </c>
      <c r="M62" s="120">
        <f t="shared" si="9"/>
        <v>5170000000000</v>
      </c>
      <c r="N62" s="281">
        <v>5.4</v>
      </c>
    </row>
    <row r="63" spans="1:14" ht="21.75" customHeight="1">
      <c r="A63" s="109">
        <v>59</v>
      </c>
      <c r="B63" s="259" t="s">
        <v>426</v>
      </c>
      <c r="C63" s="259" t="s">
        <v>425</v>
      </c>
      <c r="D63" s="296" t="s">
        <v>2</v>
      </c>
      <c r="E63" s="267">
        <v>30</v>
      </c>
      <c r="F63" s="268">
        <v>43188</v>
      </c>
      <c r="G63" s="268">
        <v>54146</v>
      </c>
      <c r="H63" s="261">
        <f t="shared" si="0"/>
        <v>44649</v>
      </c>
      <c r="I63" s="265">
        <f t="shared" si="6"/>
        <v>44649</v>
      </c>
      <c r="J63" s="260">
        <f t="shared" si="1"/>
        <v>44649</v>
      </c>
      <c r="K63" s="273">
        <f t="shared" si="7"/>
        <v>44643</v>
      </c>
      <c r="L63" s="269">
        <v>7500000</v>
      </c>
      <c r="M63" s="120">
        <f t="shared" si="9"/>
        <v>750000000000</v>
      </c>
      <c r="N63" s="281">
        <v>5.4</v>
      </c>
    </row>
    <row r="64" spans="1:14" ht="21.75" customHeight="1">
      <c r="A64" s="109">
        <v>60</v>
      </c>
      <c r="B64" s="259" t="s">
        <v>321</v>
      </c>
      <c r="C64" s="259" t="s">
        <v>322</v>
      </c>
      <c r="D64" s="296" t="s">
        <v>2</v>
      </c>
      <c r="E64" s="267">
        <v>20</v>
      </c>
      <c r="F64" s="268">
        <v>42824</v>
      </c>
      <c r="G64" s="268">
        <v>50129</v>
      </c>
      <c r="H64" s="261">
        <f t="shared" si="0"/>
        <v>44650</v>
      </c>
      <c r="I64" s="265">
        <f t="shared" si="6"/>
        <v>44650</v>
      </c>
      <c r="J64" s="260">
        <f t="shared" si="1"/>
        <v>44650</v>
      </c>
      <c r="K64" s="273">
        <f t="shared" si="7"/>
        <v>44644</v>
      </c>
      <c r="L64" s="269">
        <v>51300000</v>
      </c>
      <c r="M64" s="120">
        <f t="shared" si="9"/>
        <v>5130000000000</v>
      </c>
      <c r="N64" s="281">
        <v>7.4</v>
      </c>
    </row>
    <row r="65" spans="1:14" ht="21.75" customHeight="1">
      <c r="A65" s="109">
        <v>61</v>
      </c>
      <c r="B65" s="259" t="s">
        <v>323</v>
      </c>
      <c r="C65" s="259" t="s">
        <v>324</v>
      </c>
      <c r="D65" s="296" t="s">
        <v>2</v>
      </c>
      <c r="E65" s="267">
        <v>30</v>
      </c>
      <c r="F65" s="268">
        <v>42832</v>
      </c>
      <c r="G65" s="268">
        <v>53789</v>
      </c>
      <c r="H65" s="261">
        <f t="shared" si="0"/>
        <v>44658</v>
      </c>
      <c r="I65" s="265">
        <f t="shared" si="6"/>
        <v>44658</v>
      </c>
      <c r="J65" s="260">
        <f t="shared" si="1"/>
        <v>44658</v>
      </c>
      <c r="K65" s="273">
        <f t="shared" si="7"/>
        <v>44652</v>
      </c>
      <c r="L65" s="269">
        <v>56650000</v>
      </c>
      <c r="M65" s="120">
        <f t="shared" si="9"/>
        <v>5665000000000</v>
      </c>
      <c r="N65" s="281">
        <v>7.8</v>
      </c>
    </row>
    <row r="66" spans="1:14" ht="21.75" customHeight="1">
      <c r="A66" s="109">
        <v>62</v>
      </c>
      <c r="B66" s="270" t="s">
        <v>540</v>
      </c>
      <c r="C66" s="270" t="s">
        <v>541</v>
      </c>
      <c r="D66" s="298" t="s">
        <v>2</v>
      </c>
      <c r="E66" s="271">
        <v>10</v>
      </c>
      <c r="F66" s="272">
        <v>44294</v>
      </c>
      <c r="G66" s="272">
        <v>47946</v>
      </c>
      <c r="H66" s="261">
        <f t="shared" si="0"/>
        <v>44659</v>
      </c>
      <c r="I66" s="265">
        <f t="shared" si="6"/>
        <v>44659</v>
      </c>
      <c r="J66" s="260">
        <f t="shared" si="1"/>
        <v>44659</v>
      </c>
      <c r="K66" s="273">
        <f t="shared" si="7"/>
        <v>44655</v>
      </c>
      <c r="L66" s="274">
        <v>171500000</v>
      </c>
      <c r="M66" s="120">
        <f t="shared" si="9"/>
        <v>17150000000000</v>
      </c>
      <c r="N66" s="282">
        <v>2.3</v>
      </c>
    </row>
    <row r="67" spans="1:14" ht="21.75" customHeight="1">
      <c r="A67" s="109">
        <v>63</v>
      </c>
      <c r="B67" s="259" t="s">
        <v>233</v>
      </c>
      <c r="C67" s="259" t="s">
        <v>234</v>
      </c>
      <c r="D67" s="296" t="s">
        <v>2</v>
      </c>
      <c r="E67" s="267">
        <v>15</v>
      </c>
      <c r="F67" s="268">
        <v>42474</v>
      </c>
      <c r="G67" s="268">
        <v>47952</v>
      </c>
      <c r="H67" s="261">
        <f t="shared" si="0"/>
        <v>44665</v>
      </c>
      <c r="I67" s="265">
        <f t="shared" si="6"/>
        <v>44665</v>
      </c>
      <c r="J67" s="260">
        <f t="shared" si="1"/>
        <v>44665</v>
      </c>
      <c r="K67" s="263">
        <v>44658</v>
      </c>
      <c r="L67" s="269">
        <v>62890000</v>
      </c>
      <c r="M67" s="120">
        <f t="shared" si="9"/>
        <v>6289000000000</v>
      </c>
      <c r="N67" s="281">
        <v>7.6</v>
      </c>
    </row>
    <row r="68" spans="1:14" ht="21.75" customHeight="1">
      <c r="A68" s="109">
        <v>64</v>
      </c>
      <c r="B68" s="259" t="s">
        <v>424</v>
      </c>
      <c r="C68" s="259" t="s">
        <v>333</v>
      </c>
      <c r="D68" s="296" t="s">
        <v>2</v>
      </c>
      <c r="E68" s="267">
        <v>5</v>
      </c>
      <c r="F68" s="268">
        <v>42859</v>
      </c>
      <c r="G68" s="268">
        <v>44665</v>
      </c>
      <c r="H68" s="261">
        <f t="shared" si="0"/>
        <v>44665</v>
      </c>
      <c r="I68" s="265">
        <f t="shared" si="6"/>
        <v>44665</v>
      </c>
      <c r="J68" s="260">
        <f t="shared" si="1"/>
        <v>44665</v>
      </c>
      <c r="K68" s="263">
        <v>44658</v>
      </c>
      <c r="L68" s="269">
        <v>55430000</v>
      </c>
      <c r="M68" s="120">
        <f t="shared" si="9"/>
        <v>5543000000000</v>
      </c>
      <c r="N68" s="281">
        <v>5.2</v>
      </c>
    </row>
    <row r="69" spans="1:14" ht="21.75" customHeight="1">
      <c r="A69" s="109">
        <v>65</v>
      </c>
      <c r="B69" s="270" t="s">
        <v>542</v>
      </c>
      <c r="C69" s="270" t="s">
        <v>543</v>
      </c>
      <c r="D69" s="298" t="s">
        <v>2</v>
      </c>
      <c r="E69" s="271">
        <v>15</v>
      </c>
      <c r="F69" s="272">
        <v>44301</v>
      </c>
      <c r="G69" s="272">
        <v>49780</v>
      </c>
      <c r="H69" s="261">
        <f aca="true" t="shared" si="10" ref="H69:H132">DATE(2022,MONTH(G69),DAY(G69))</f>
        <v>44666</v>
      </c>
      <c r="I69" s="265">
        <f t="shared" si="6"/>
        <v>44666</v>
      </c>
      <c r="J69" s="260">
        <f aca="true" t="shared" si="11" ref="J69:J132">+I69</f>
        <v>44666</v>
      </c>
      <c r="K69" s="263">
        <v>44659</v>
      </c>
      <c r="L69" s="274">
        <v>176600000</v>
      </c>
      <c r="M69" s="120">
        <f t="shared" si="9"/>
        <v>17660000000000</v>
      </c>
      <c r="N69" s="282">
        <v>2.5</v>
      </c>
    </row>
    <row r="70" spans="1:14" ht="21.75" customHeight="1">
      <c r="A70" s="109">
        <v>66</v>
      </c>
      <c r="B70" s="259" t="s">
        <v>325</v>
      </c>
      <c r="C70" s="259" t="s">
        <v>326</v>
      </c>
      <c r="D70" s="296" t="s">
        <v>2</v>
      </c>
      <c r="E70" s="267">
        <v>30</v>
      </c>
      <c r="F70" s="268">
        <v>42845</v>
      </c>
      <c r="G70" s="268">
        <v>53802</v>
      </c>
      <c r="H70" s="261">
        <f t="shared" si="10"/>
        <v>44671</v>
      </c>
      <c r="I70" s="265">
        <f t="shared" si="6"/>
        <v>44671</v>
      </c>
      <c r="J70" s="260">
        <f t="shared" si="11"/>
        <v>44671</v>
      </c>
      <c r="K70" s="273">
        <f t="shared" si="7"/>
        <v>44665</v>
      </c>
      <c r="L70" s="269">
        <v>58792000</v>
      </c>
      <c r="M70" s="120">
        <f t="shared" si="9"/>
        <v>5879200000000</v>
      </c>
      <c r="N70" s="281">
        <v>7.6</v>
      </c>
    </row>
    <row r="71" spans="1:14" ht="21.75" customHeight="1">
      <c r="A71" s="109">
        <v>67</v>
      </c>
      <c r="B71" s="270" t="s">
        <v>544</v>
      </c>
      <c r="C71" s="270" t="s">
        <v>545</v>
      </c>
      <c r="D71" s="298" t="s">
        <v>2</v>
      </c>
      <c r="E71" s="271">
        <v>5</v>
      </c>
      <c r="F71" s="272">
        <v>44309</v>
      </c>
      <c r="G71" s="272">
        <v>46135</v>
      </c>
      <c r="H71" s="261">
        <f t="shared" si="10"/>
        <v>44674</v>
      </c>
      <c r="I71" s="265">
        <f t="shared" si="6"/>
        <v>44676</v>
      </c>
      <c r="J71" s="260">
        <f t="shared" si="11"/>
        <v>44676</v>
      </c>
      <c r="K71" s="273">
        <f t="shared" si="7"/>
        <v>44670</v>
      </c>
      <c r="L71" s="274">
        <v>92690000</v>
      </c>
      <c r="M71" s="120">
        <f t="shared" si="9"/>
        <v>9269000000000</v>
      </c>
      <c r="N71" s="282">
        <v>1.1</v>
      </c>
    </row>
    <row r="72" spans="1:14" ht="21.75" customHeight="1">
      <c r="A72" s="109">
        <v>68</v>
      </c>
      <c r="B72" s="259" t="s">
        <v>327</v>
      </c>
      <c r="C72" s="259" t="s">
        <v>328</v>
      </c>
      <c r="D72" s="296" t="s">
        <v>2</v>
      </c>
      <c r="E72" s="267">
        <v>15</v>
      </c>
      <c r="F72" s="268">
        <v>42852</v>
      </c>
      <c r="G72" s="268">
        <v>48331</v>
      </c>
      <c r="H72" s="261">
        <f t="shared" si="10"/>
        <v>44678</v>
      </c>
      <c r="I72" s="265">
        <f t="shared" si="6"/>
        <v>44678</v>
      </c>
      <c r="J72" s="260">
        <f t="shared" si="11"/>
        <v>44678</v>
      </c>
      <c r="K72" s="273">
        <f t="shared" si="7"/>
        <v>44672</v>
      </c>
      <c r="L72" s="269">
        <v>58000000</v>
      </c>
      <c r="M72" s="120">
        <f t="shared" si="9"/>
        <v>5800000000000</v>
      </c>
      <c r="N72" s="281">
        <v>6.7</v>
      </c>
    </row>
    <row r="73" spans="1:14" ht="21.75" customHeight="1">
      <c r="A73" s="109">
        <v>69</v>
      </c>
      <c r="B73" s="259" t="s">
        <v>329</v>
      </c>
      <c r="C73" s="259" t="s">
        <v>330</v>
      </c>
      <c r="D73" s="296" t="s">
        <v>2</v>
      </c>
      <c r="E73" s="267">
        <v>10</v>
      </c>
      <c r="F73" s="268">
        <v>42859</v>
      </c>
      <c r="G73" s="268">
        <v>46511</v>
      </c>
      <c r="H73" s="261">
        <f t="shared" si="10"/>
        <v>44685</v>
      </c>
      <c r="I73" s="265">
        <f t="shared" si="6"/>
        <v>44685</v>
      </c>
      <c r="J73" s="260">
        <f t="shared" si="11"/>
        <v>44685</v>
      </c>
      <c r="K73" s="263">
        <v>44677</v>
      </c>
      <c r="L73" s="269">
        <v>53000000</v>
      </c>
      <c r="M73" s="120">
        <f t="shared" si="9"/>
        <v>5300000000000</v>
      </c>
      <c r="N73" s="281">
        <v>6</v>
      </c>
    </row>
    <row r="74" spans="1:14" ht="21.75" customHeight="1">
      <c r="A74" s="109">
        <v>70</v>
      </c>
      <c r="B74" s="259" t="s">
        <v>331</v>
      </c>
      <c r="C74" s="259" t="s">
        <v>332</v>
      </c>
      <c r="D74" s="296" t="s">
        <v>2</v>
      </c>
      <c r="E74" s="267">
        <v>15</v>
      </c>
      <c r="F74" s="268">
        <v>42859</v>
      </c>
      <c r="G74" s="268">
        <v>48338</v>
      </c>
      <c r="H74" s="261">
        <f t="shared" si="10"/>
        <v>44685</v>
      </c>
      <c r="I74" s="265">
        <f t="shared" si="6"/>
        <v>44685</v>
      </c>
      <c r="J74" s="260">
        <f t="shared" si="11"/>
        <v>44685</v>
      </c>
      <c r="K74" s="263">
        <v>44677</v>
      </c>
      <c r="L74" s="269">
        <v>23900000</v>
      </c>
      <c r="M74" s="120">
        <f t="shared" si="9"/>
        <v>2390000000000</v>
      </c>
      <c r="N74" s="281">
        <v>6.7</v>
      </c>
    </row>
    <row r="75" spans="1:14" ht="21.75" customHeight="1">
      <c r="A75" s="109">
        <v>71</v>
      </c>
      <c r="B75" s="270" t="s">
        <v>546</v>
      </c>
      <c r="C75" s="270" t="s">
        <v>547</v>
      </c>
      <c r="D75" s="298" t="s">
        <v>2</v>
      </c>
      <c r="E75" s="271">
        <v>10</v>
      </c>
      <c r="F75" s="272">
        <v>44322</v>
      </c>
      <c r="G75" s="272">
        <v>47974</v>
      </c>
      <c r="H75" s="261">
        <f t="shared" si="10"/>
        <v>44687</v>
      </c>
      <c r="I75" s="265">
        <f t="shared" si="6"/>
        <v>44687</v>
      </c>
      <c r="J75" s="260">
        <f t="shared" si="11"/>
        <v>44687</v>
      </c>
      <c r="K75" s="263">
        <v>44679</v>
      </c>
      <c r="L75" s="274">
        <v>174360000</v>
      </c>
      <c r="M75" s="120">
        <f t="shared" si="9"/>
        <v>17436000000000</v>
      </c>
      <c r="N75" s="282">
        <v>2.3</v>
      </c>
    </row>
    <row r="76" spans="1:14" ht="21.75" customHeight="1">
      <c r="A76" s="109">
        <v>72</v>
      </c>
      <c r="B76" s="259" t="s">
        <v>423</v>
      </c>
      <c r="C76" s="259" t="s">
        <v>422</v>
      </c>
      <c r="D76" s="296" t="s">
        <v>2</v>
      </c>
      <c r="E76" s="118">
        <v>10</v>
      </c>
      <c r="F76" s="260">
        <v>43594</v>
      </c>
      <c r="G76" s="260">
        <v>47247</v>
      </c>
      <c r="H76" s="261">
        <f t="shared" si="10"/>
        <v>44690</v>
      </c>
      <c r="I76" s="265">
        <f t="shared" si="6"/>
        <v>44690</v>
      </c>
      <c r="J76" s="260">
        <f t="shared" si="11"/>
        <v>44690</v>
      </c>
      <c r="K76" s="263">
        <v>44680</v>
      </c>
      <c r="L76" s="269">
        <v>132120000</v>
      </c>
      <c r="M76" s="120">
        <f>L76*100000</f>
        <v>13212000000000</v>
      </c>
      <c r="N76" s="281">
        <v>4.7</v>
      </c>
    </row>
    <row r="77" spans="1:14" ht="21.75" customHeight="1">
      <c r="A77" s="109">
        <v>73</v>
      </c>
      <c r="B77" s="259" t="s">
        <v>334</v>
      </c>
      <c r="C77" s="259" t="s">
        <v>335</v>
      </c>
      <c r="D77" s="296" t="s">
        <v>2</v>
      </c>
      <c r="E77" s="267">
        <v>20</v>
      </c>
      <c r="F77" s="268">
        <v>42866</v>
      </c>
      <c r="G77" s="268">
        <v>50171</v>
      </c>
      <c r="H77" s="261">
        <f t="shared" si="10"/>
        <v>44692</v>
      </c>
      <c r="I77" s="265">
        <f t="shared" si="6"/>
        <v>44692</v>
      </c>
      <c r="J77" s="260">
        <f t="shared" si="11"/>
        <v>44692</v>
      </c>
      <c r="K77" s="273">
        <f t="shared" si="7"/>
        <v>44686</v>
      </c>
      <c r="L77" s="269">
        <v>55180000</v>
      </c>
      <c r="M77" s="120">
        <f>+L77*100000</f>
        <v>5518000000000</v>
      </c>
      <c r="N77" s="281">
        <v>7</v>
      </c>
    </row>
    <row r="78" spans="1:14" ht="21.75" customHeight="1">
      <c r="A78" s="109">
        <v>74</v>
      </c>
      <c r="B78" s="270" t="s">
        <v>480</v>
      </c>
      <c r="C78" s="270" t="s">
        <v>481</v>
      </c>
      <c r="D78" s="300" t="s">
        <v>2</v>
      </c>
      <c r="E78" s="271">
        <v>15</v>
      </c>
      <c r="F78" s="272">
        <v>43965</v>
      </c>
      <c r="G78" s="272">
        <v>49443</v>
      </c>
      <c r="H78" s="261">
        <f t="shared" si="10"/>
        <v>44695</v>
      </c>
      <c r="I78" s="265">
        <f t="shared" si="6"/>
        <v>44697</v>
      </c>
      <c r="J78" s="260">
        <f t="shared" si="11"/>
        <v>44697</v>
      </c>
      <c r="K78" s="273">
        <f t="shared" si="7"/>
        <v>44691</v>
      </c>
      <c r="L78" s="274">
        <v>132450000</v>
      </c>
      <c r="M78" s="120">
        <f>+L78*100000</f>
        <v>13245000000000</v>
      </c>
      <c r="N78" s="282">
        <v>2.9</v>
      </c>
    </row>
    <row r="79" spans="1:14" ht="21.75" customHeight="1">
      <c r="A79" s="109">
        <v>75</v>
      </c>
      <c r="B79" s="270" t="s">
        <v>482</v>
      </c>
      <c r="C79" s="270" t="s">
        <v>483</v>
      </c>
      <c r="D79" s="300" t="s">
        <v>2</v>
      </c>
      <c r="E79" s="271">
        <v>10</v>
      </c>
      <c r="F79" s="272">
        <v>43965</v>
      </c>
      <c r="G79" s="272">
        <v>47617</v>
      </c>
      <c r="H79" s="261">
        <f t="shared" si="10"/>
        <v>44695</v>
      </c>
      <c r="I79" s="265">
        <f t="shared" si="6"/>
        <v>44697</v>
      </c>
      <c r="J79" s="260">
        <f t="shared" si="11"/>
        <v>44697</v>
      </c>
      <c r="K79" s="273">
        <f t="shared" si="7"/>
        <v>44691</v>
      </c>
      <c r="L79" s="274">
        <v>127070000</v>
      </c>
      <c r="M79" s="120">
        <f>+L79*100000</f>
        <v>12707000000000</v>
      </c>
      <c r="N79" s="282">
        <v>2.7</v>
      </c>
    </row>
    <row r="80" spans="1:14" ht="21.75" customHeight="1">
      <c r="A80" s="109">
        <v>76</v>
      </c>
      <c r="B80" s="259" t="s">
        <v>336</v>
      </c>
      <c r="C80" s="259" t="s">
        <v>337</v>
      </c>
      <c r="D80" s="296" t="s">
        <v>2</v>
      </c>
      <c r="E80" s="118">
        <v>7</v>
      </c>
      <c r="F80" s="268">
        <v>42873</v>
      </c>
      <c r="G80" s="268">
        <v>45430</v>
      </c>
      <c r="H80" s="261">
        <f t="shared" si="10"/>
        <v>44699</v>
      </c>
      <c r="I80" s="265">
        <f t="shared" si="6"/>
        <v>44699</v>
      </c>
      <c r="J80" s="260">
        <f t="shared" si="11"/>
        <v>44699</v>
      </c>
      <c r="K80" s="273">
        <f t="shared" si="7"/>
        <v>44693</v>
      </c>
      <c r="L80" s="134">
        <v>52500000</v>
      </c>
      <c r="M80" s="120">
        <f>+L80*100000</f>
        <v>5250000000000</v>
      </c>
      <c r="N80" s="264">
        <v>5.4</v>
      </c>
    </row>
    <row r="81" spans="1:14" ht="21.75" customHeight="1">
      <c r="A81" s="109">
        <v>77</v>
      </c>
      <c r="B81" s="259" t="s">
        <v>421</v>
      </c>
      <c r="C81" s="259" t="s">
        <v>420</v>
      </c>
      <c r="D81" s="296" t="s">
        <v>2</v>
      </c>
      <c r="E81" s="267">
        <v>10</v>
      </c>
      <c r="F81" s="268">
        <v>43244</v>
      </c>
      <c r="G81" s="268">
        <v>46897</v>
      </c>
      <c r="H81" s="261">
        <f t="shared" si="10"/>
        <v>44705</v>
      </c>
      <c r="I81" s="265">
        <f t="shared" si="6"/>
        <v>44705</v>
      </c>
      <c r="J81" s="260">
        <f t="shared" si="11"/>
        <v>44705</v>
      </c>
      <c r="K81" s="273">
        <f t="shared" si="7"/>
        <v>44699</v>
      </c>
      <c r="L81" s="269">
        <v>72000000</v>
      </c>
      <c r="M81" s="120">
        <f>+L81*100000</f>
        <v>7200000000000</v>
      </c>
      <c r="N81" s="281">
        <v>4.2</v>
      </c>
    </row>
    <row r="82" spans="1:14" ht="21.75" customHeight="1">
      <c r="A82" s="109">
        <v>78</v>
      </c>
      <c r="B82" s="259" t="s">
        <v>419</v>
      </c>
      <c r="C82" s="259" t="s">
        <v>418</v>
      </c>
      <c r="D82" s="296" t="s">
        <v>2</v>
      </c>
      <c r="E82" s="267">
        <v>15</v>
      </c>
      <c r="F82" s="260">
        <v>43615</v>
      </c>
      <c r="G82" s="260">
        <v>49094</v>
      </c>
      <c r="H82" s="261">
        <f t="shared" si="10"/>
        <v>44711</v>
      </c>
      <c r="I82" s="265">
        <f t="shared" si="6"/>
        <v>44711</v>
      </c>
      <c r="J82" s="260">
        <f t="shared" si="11"/>
        <v>44711</v>
      </c>
      <c r="K82" s="273">
        <f t="shared" si="7"/>
        <v>44705</v>
      </c>
      <c r="L82" s="269">
        <v>124330000</v>
      </c>
      <c r="M82" s="120">
        <f>L82*100000</f>
        <v>12433000000000</v>
      </c>
      <c r="N82" s="281">
        <v>5</v>
      </c>
    </row>
    <row r="83" spans="1:14" ht="21.75" customHeight="1">
      <c r="A83" s="109">
        <v>79</v>
      </c>
      <c r="B83" s="275" t="s">
        <v>44</v>
      </c>
      <c r="C83" s="275" t="s">
        <v>45</v>
      </c>
      <c r="D83" s="299" t="s">
        <v>2</v>
      </c>
      <c r="E83" s="118">
        <v>10</v>
      </c>
      <c r="F83" s="279" t="s">
        <v>46</v>
      </c>
      <c r="G83" s="279" t="s">
        <v>47</v>
      </c>
      <c r="H83" s="261">
        <f t="shared" si="10"/>
        <v>44712</v>
      </c>
      <c r="I83" s="265">
        <f t="shared" si="6"/>
        <v>44712</v>
      </c>
      <c r="J83" s="260">
        <f t="shared" si="11"/>
        <v>44712</v>
      </c>
      <c r="K83" s="273">
        <f t="shared" si="7"/>
        <v>44706</v>
      </c>
      <c r="L83" s="120">
        <v>13500000</v>
      </c>
      <c r="M83" s="120">
        <f aca="true" t="shared" si="12" ref="M83:M114">+L83*100000</f>
        <v>1350000000000</v>
      </c>
      <c r="N83" s="283">
        <v>9.5</v>
      </c>
    </row>
    <row r="84" spans="1:14" ht="21.75" customHeight="1">
      <c r="A84" s="109">
        <v>80</v>
      </c>
      <c r="B84" s="259" t="s">
        <v>94</v>
      </c>
      <c r="C84" s="278" t="s">
        <v>110</v>
      </c>
      <c r="D84" s="301" t="s">
        <v>2</v>
      </c>
      <c r="E84" s="118">
        <v>10</v>
      </c>
      <c r="F84" s="260">
        <v>41790</v>
      </c>
      <c r="G84" s="260">
        <v>45443</v>
      </c>
      <c r="H84" s="261">
        <f t="shared" si="10"/>
        <v>44712</v>
      </c>
      <c r="I84" s="265">
        <f t="shared" si="6"/>
        <v>44712</v>
      </c>
      <c r="J84" s="260">
        <f t="shared" si="11"/>
        <v>44712</v>
      </c>
      <c r="K84" s="273">
        <f t="shared" si="7"/>
        <v>44706</v>
      </c>
      <c r="L84" s="134">
        <v>72039000</v>
      </c>
      <c r="M84" s="120">
        <f t="shared" si="12"/>
        <v>7203900000000</v>
      </c>
      <c r="N84" s="283">
        <v>8.7</v>
      </c>
    </row>
    <row r="85" spans="1:14" ht="21.75" customHeight="1">
      <c r="A85" s="109">
        <v>81</v>
      </c>
      <c r="B85" s="259" t="s">
        <v>153</v>
      </c>
      <c r="C85" s="259" t="s">
        <v>154</v>
      </c>
      <c r="D85" s="299" t="s">
        <v>2</v>
      </c>
      <c r="E85" s="118">
        <v>15</v>
      </c>
      <c r="F85" s="260">
        <v>42155</v>
      </c>
      <c r="G85" s="260">
        <v>47634</v>
      </c>
      <c r="H85" s="261">
        <f t="shared" si="10"/>
        <v>44712</v>
      </c>
      <c r="I85" s="265">
        <f t="shared" si="6"/>
        <v>44712</v>
      </c>
      <c r="J85" s="260">
        <f t="shared" si="11"/>
        <v>44712</v>
      </c>
      <c r="K85" s="273">
        <f t="shared" si="7"/>
        <v>44706</v>
      </c>
      <c r="L85" s="120">
        <v>43576000</v>
      </c>
      <c r="M85" s="120">
        <f t="shared" si="12"/>
        <v>4357600000000</v>
      </c>
      <c r="N85" s="264">
        <v>7.6</v>
      </c>
    </row>
    <row r="86" spans="1:14" ht="21.75" customHeight="1">
      <c r="A86" s="109">
        <v>82</v>
      </c>
      <c r="B86" s="259" t="s">
        <v>253</v>
      </c>
      <c r="C86" s="259" t="s">
        <v>254</v>
      </c>
      <c r="D86" s="296" t="s">
        <v>2</v>
      </c>
      <c r="E86" s="267">
        <v>15</v>
      </c>
      <c r="F86" s="268">
        <v>42523</v>
      </c>
      <c r="G86" s="268">
        <v>48001</v>
      </c>
      <c r="H86" s="261">
        <f t="shared" si="10"/>
        <v>44714</v>
      </c>
      <c r="I86" s="265">
        <f t="shared" si="6"/>
        <v>44714</v>
      </c>
      <c r="J86" s="260">
        <f t="shared" si="11"/>
        <v>44714</v>
      </c>
      <c r="K86" s="273">
        <f t="shared" si="7"/>
        <v>44708</v>
      </c>
      <c r="L86" s="269">
        <v>78050000</v>
      </c>
      <c r="M86" s="120">
        <f t="shared" si="12"/>
        <v>7805000000000</v>
      </c>
      <c r="N86" s="281">
        <v>7.6</v>
      </c>
    </row>
    <row r="87" spans="1:14" ht="21.75" customHeight="1">
      <c r="A87" s="109">
        <v>83</v>
      </c>
      <c r="B87" s="270" t="s">
        <v>484</v>
      </c>
      <c r="C87" s="270" t="s">
        <v>485</v>
      </c>
      <c r="D87" s="300" t="s">
        <v>2</v>
      </c>
      <c r="E87" s="271">
        <v>5</v>
      </c>
      <c r="F87" s="272">
        <v>43986</v>
      </c>
      <c r="G87" s="272">
        <v>45812</v>
      </c>
      <c r="H87" s="261">
        <f t="shared" si="10"/>
        <v>44716</v>
      </c>
      <c r="I87" s="265">
        <f t="shared" si="6"/>
        <v>44718</v>
      </c>
      <c r="J87" s="260">
        <f t="shared" si="11"/>
        <v>44718</v>
      </c>
      <c r="K87" s="273">
        <f t="shared" si="7"/>
        <v>44712</v>
      </c>
      <c r="L87" s="274">
        <v>85900000</v>
      </c>
      <c r="M87" s="120">
        <f t="shared" si="12"/>
        <v>8590000000000</v>
      </c>
      <c r="N87" s="282">
        <v>1.9</v>
      </c>
    </row>
    <row r="88" spans="1:14" ht="21.75" customHeight="1">
      <c r="A88" s="109">
        <v>84</v>
      </c>
      <c r="B88" s="259" t="s">
        <v>338</v>
      </c>
      <c r="C88" s="259" t="s">
        <v>339</v>
      </c>
      <c r="D88" s="296" t="s">
        <v>2</v>
      </c>
      <c r="E88" s="118">
        <v>7</v>
      </c>
      <c r="F88" s="268">
        <v>42894</v>
      </c>
      <c r="G88" s="268">
        <v>45451</v>
      </c>
      <c r="H88" s="261">
        <f t="shared" si="10"/>
        <v>44720</v>
      </c>
      <c r="I88" s="265">
        <f t="shared" si="6"/>
        <v>44720</v>
      </c>
      <c r="J88" s="260">
        <f t="shared" si="11"/>
        <v>44720</v>
      </c>
      <c r="K88" s="273">
        <f t="shared" si="7"/>
        <v>44714</v>
      </c>
      <c r="L88" s="134">
        <v>68250000</v>
      </c>
      <c r="M88" s="120">
        <f t="shared" si="12"/>
        <v>6825000000000</v>
      </c>
      <c r="N88" s="264">
        <v>5.3</v>
      </c>
    </row>
    <row r="89" spans="1:14" ht="21.75" customHeight="1">
      <c r="A89" s="109">
        <v>85</v>
      </c>
      <c r="B89" s="259" t="s">
        <v>340</v>
      </c>
      <c r="C89" s="259" t="s">
        <v>341</v>
      </c>
      <c r="D89" s="296" t="s">
        <v>2</v>
      </c>
      <c r="E89" s="118">
        <v>5</v>
      </c>
      <c r="F89" s="268">
        <v>42894</v>
      </c>
      <c r="G89" s="268">
        <v>44720</v>
      </c>
      <c r="H89" s="261">
        <f t="shared" si="10"/>
        <v>44720</v>
      </c>
      <c r="I89" s="265">
        <f t="shared" si="6"/>
        <v>44720</v>
      </c>
      <c r="J89" s="260">
        <f t="shared" si="11"/>
        <v>44720</v>
      </c>
      <c r="K89" s="273">
        <f t="shared" si="7"/>
        <v>44714</v>
      </c>
      <c r="L89" s="134">
        <v>57500000</v>
      </c>
      <c r="M89" s="120">
        <f t="shared" si="12"/>
        <v>5750000000000</v>
      </c>
      <c r="N89" s="264">
        <v>5</v>
      </c>
    </row>
    <row r="90" spans="1:14" ht="21.75" customHeight="1">
      <c r="A90" s="109">
        <v>86</v>
      </c>
      <c r="B90" s="259" t="s">
        <v>257</v>
      </c>
      <c r="C90" s="259" t="s">
        <v>258</v>
      </c>
      <c r="D90" s="296" t="s">
        <v>2</v>
      </c>
      <c r="E90" s="267">
        <v>30</v>
      </c>
      <c r="F90" s="268">
        <v>42530</v>
      </c>
      <c r="G90" s="268">
        <v>53487</v>
      </c>
      <c r="H90" s="261">
        <f t="shared" si="10"/>
        <v>44721</v>
      </c>
      <c r="I90" s="265">
        <f t="shared" si="6"/>
        <v>44721</v>
      </c>
      <c r="J90" s="260">
        <f t="shared" si="11"/>
        <v>44721</v>
      </c>
      <c r="K90" s="273">
        <f t="shared" si="7"/>
        <v>44715</v>
      </c>
      <c r="L90" s="269">
        <v>46370000</v>
      </c>
      <c r="M90" s="120">
        <f t="shared" si="12"/>
        <v>4637000000000</v>
      </c>
      <c r="N90" s="281">
        <v>8</v>
      </c>
    </row>
    <row r="91" spans="1:14" ht="21.75" customHeight="1">
      <c r="A91" s="109">
        <v>87</v>
      </c>
      <c r="B91" s="280" t="s">
        <v>548</v>
      </c>
      <c r="C91" s="280" t="s">
        <v>549</v>
      </c>
      <c r="D91" s="298" t="s">
        <v>2</v>
      </c>
      <c r="E91" s="271">
        <v>10</v>
      </c>
      <c r="F91" s="272">
        <v>44357</v>
      </c>
      <c r="G91" s="272">
        <v>48009</v>
      </c>
      <c r="H91" s="261">
        <f t="shared" si="10"/>
        <v>44722</v>
      </c>
      <c r="I91" s="265">
        <f t="shared" si="6"/>
        <v>44722</v>
      </c>
      <c r="J91" s="260">
        <f t="shared" si="11"/>
        <v>44722</v>
      </c>
      <c r="K91" s="273">
        <f t="shared" si="7"/>
        <v>44718</v>
      </c>
      <c r="L91" s="274">
        <v>191560000</v>
      </c>
      <c r="M91" s="120">
        <f t="shared" si="12"/>
        <v>19156000000000</v>
      </c>
      <c r="N91" s="282">
        <v>2.2</v>
      </c>
    </row>
    <row r="92" spans="1:14" ht="21.75" customHeight="1">
      <c r="A92" s="109">
        <v>88</v>
      </c>
      <c r="B92" s="280" t="s">
        <v>550</v>
      </c>
      <c r="C92" s="280" t="s">
        <v>551</v>
      </c>
      <c r="D92" s="298" t="s">
        <v>2</v>
      </c>
      <c r="E92" s="271">
        <v>15</v>
      </c>
      <c r="F92" s="272">
        <v>44357</v>
      </c>
      <c r="G92" s="272">
        <v>49836</v>
      </c>
      <c r="H92" s="261">
        <f t="shared" si="10"/>
        <v>44722</v>
      </c>
      <c r="I92" s="265">
        <f t="shared" si="6"/>
        <v>44722</v>
      </c>
      <c r="J92" s="260">
        <f t="shared" si="11"/>
        <v>44722</v>
      </c>
      <c r="K92" s="273">
        <f t="shared" si="7"/>
        <v>44718</v>
      </c>
      <c r="L92" s="274">
        <v>170300000</v>
      </c>
      <c r="M92" s="120">
        <f t="shared" si="12"/>
        <v>17030000000000</v>
      </c>
      <c r="N92" s="282">
        <v>2.4</v>
      </c>
    </row>
    <row r="93" spans="1:14" ht="21.75" customHeight="1">
      <c r="A93" s="109">
        <v>89</v>
      </c>
      <c r="B93" s="259" t="s">
        <v>342</v>
      </c>
      <c r="C93" s="259" t="s">
        <v>343</v>
      </c>
      <c r="D93" s="296" t="s">
        <v>2</v>
      </c>
      <c r="E93" s="118">
        <v>30</v>
      </c>
      <c r="F93" s="268">
        <v>42901</v>
      </c>
      <c r="G93" s="268">
        <v>53858</v>
      </c>
      <c r="H93" s="261">
        <f t="shared" si="10"/>
        <v>44727</v>
      </c>
      <c r="I93" s="265">
        <f t="shared" si="6"/>
        <v>44727</v>
      </c>
      <c r="J93" s="260">
        <f t="shared" si="11"/>
        <v>44727</v>
      </c>
      <c r="K93" s="273">
        <f t="shared" si="7"/>
        <v>44721</v>
      </c>
      <c r="L93" s="134">
        <v>30770000</v>
      </c>
      <c r="M93" s="120">
        <f t="shared" si="12"/>
        <v>3077000000000</v>
      </c>
      <c r="N93" s="264">
        <v>7.3</v>
      </c>
    </row>
    <row r="94" spans="1:14" ht="21.75" customHeight="1">
      <c r="A94" s="109">
        <v>90</v>
      </c>
      <c r="B94" s="270" t="s">
        <v>486</v>
      </c>
      <c r="C94" s="270" t="s">
        <v>487</v>
      </c>
      <c r="D94" s="300" t="s">
        <v>2</v>
      </c>
      <c r="E94" s="271">
        <v>15</v>
      </c>
      <c r="F94" s="272">
        <v>44000</v>
      </c>
      <c r="G94" s="272">
        <v>49478</v>
      </c>
      <c r="H94" s="261">
        <f t="shared" si="10"/>
        <v>44730</v>
      </c>
      <c r="I94" s="265">
        <f t="shared" si="6"/>
        <v>44732</v>
      </c>
      <c r="J94" s="260">
        <f t="shared" si="11"/>
        <v>44732</v>
      </c>
      <c r="K94" s="273">
        <f t="shared" si="7"/>
        <v>44726</v>
      </c>
      <c r="L94" s="274">
        <v>131000000</v>
      </c>
      <c r="M94" s="120">
        <f t="shared" si="12"/>
        <v>13100000000000</v>
      </c>
      <c r="N94" s="282">
        <v>3.1</v>
      </c>
    </row>
    <row r="95" spans="1:14" ht="21.75" customHeight="1">
      <c r="A95" s="109">
        <v>91</v>
      </c>
      <c r="B95" s="270" t="s">
        <v>488</v>
      </c>
      <c r="C95" s="270" t="s">
        <v>489</v>
      </c>
      <c r="D95" s="300" t="s">
        <v>2</v>
      </c>
      <c r="E95" s="271">
        <v>10</v>
      </c>
      <c r="F95" s="272">
        <v>44000</v>
      </c>
      <c r="G95" s="272">
        <v>47652</v>
      </c>
      <c r="H95" s="261">
        <f t="shared" si="10"/>
        <v>44730</v>
      </c>
      <c r="I95" s="265">
        <f t="shared" si="6"/>
        <v>44732</v>
      </c>
      <c r="J95" s="260">
        <f t="shared" si="11"/>
        <v>44732</v>
      </c>
      <c r="K95" s="273">
        <f t="shared" si="7"/>
        <v>44726</v>
      </c>
      <c r="L95" s="274">
        <v>128250000</v>
      </c>
      <c r="M95" s="120">
        <f t="shared" si="12"/>
        <v>12825000000000</v>
      </c>
      <c r="N95" s="282">
        <v>3</v>
      </c>
    </row>
    <row r="96" spans="1:14" ht="21.75" customHeight="1">
      <c r="A96" s="109">
        <v>92</v>
      </c>
      <c r="B96" s="259" t="s">
        <v>417</v>
      </c>
      <c r="C96" s="259" t="s">
        <v>416</v>
      </c>
      <c r="D96" s="296" t="s">
        <v>2</v>
      </c>
      <c r="E96" s="267">
        <v>15</v>
      </c>
      <c r="F96" s="268">
        <v>43272</v>
      </c>
      <c r="G96" s="268">
        <v>48751</v>
      </c>
      <c r="H96" s="261">
        <f t="shared" si="10"/>
        <v>44733</v>
      </c>
      <c r="I96" s="265">
        <f t="shared" si="6"/>
        <v>44733</v>
      </c>
      <c r="J96" s="260">
        <f t="shared" si="11"/>
        <v>44733</v>
      </c>
      <c r="K96" s="273">
        <f t="shared" si="7"/>
        <v>44727</v>
      </c>
      <c r="L96" s="269">
        <v>86700000</v>
      </c>
      <c r="M96" s="120">
        <f t="shared" si="12"/>
        <v>8670000000000</v>
      </c>
      <c r="N96" s="281">
        <v>4.6</v>
      </c>
    </row>
    <row r="97" spans="1:14" ht="21.75" customHeight="1">
      <c r="A97" s="109">
        <v>93</v>
      </c>
      <c r="B97" s="259" t="s">
        <v>263</v>
      </c>
      <c r="C97" s="259" t="s">
        <v>264</v>
      </c>
      <c r="D97" s="296" t="s">
        <v>2</v>
      </c>
      <c r="E97" s="118">
        <v>7</v>
      </c>
      <c r="F97" s="268">
        <v>42544</v>
      </c>
      <c r="G97" s="268">
        <v>45100</v>
      </c>
      <c r="H97" s="261">
        <f t="shared" si="10"/>
        <v>44735</v>
      </c>
      <c r="I97" s="265">
        <f t="shared" si="6"/>
        <v>44735</v>
      </c>
      <c r="J97" s="260">
        <f t="shared" si="11"/>
        <v>44735</v>
      </c>
      <c r="K97" s="273">
        <f t="shared" si="7"/>
        <v>44729</v>
      </c>
      <c r="L97" s="134">
        <v>71100000</v>
      </c>
      <c r="M97" s="120">
        <f t="shared" si="12"/>
        <v>7110000000000</v>
      </c>
      <c r="N97" s="264">
        <v>6.6</v>
      </c>
    </row>
    <row r="98" spans="1:14" ht="21.75" customHeight="1">
      <c r="A98" s="109">
        <v>94</v>
      </c>
      <c r="B98" s="270" t="s">
        <v>552</v>
      </c>
      <c r="C98" s="270" t="s">
        <v>553</v>
      </c>
      <c r="D98" s="298" t="s">
        <v>2</v>
      </c>
      <c r="E98" s="271">
        <v>10</v>
      </c>
      <c r="F98" s="272">
        <v>44343</v>
      </c>
      <c r="G98" s="272">
        <v>48026</v>
      </c>
      <c r="H98" s="261">
        <f t="shared" si="10"/>
        <v>44739</v>
      </c>
      <c r="I98" s="265">
        <f t="shared" si="6"/>
        <v>44739</v>
      </c>
      <c r="J98" s="260">
        <f t="shared" si="11"/>
        <v>44739</v>
      </c>
      <c r="K98" s="273">
        <f t="shared" si="7"/>
        <v>44733</v>
      </c>
      <c r="L98" s="274">
        <v>170000000</v>
      </c>
      <c r="M98" s="120">
        <f t="shared" si="12"/>
        <v>17000000000000</v>
      </c>
      <c r="N98" s="282">
        <v>2.2</v>
      </c>
    </row>
    <row r="99" spans="1:17" ht="21.75" customHeight="1">
      <c r="A99" s="109">
        <v>95</v>
      </c>
      <c r="B99" s="259" t="s">
        <v>415</v>
      </c>
      <c r="C99" s="259" t="s">
        <v>414</v>
      </c>
      <c r="D99" s="296" t="s">
        <v>2</v>
      </c>
      <c r="E99" s="267">
        <v>10</v>
      </c>
      <c r="F99" s="268">
        <v>43279</v>
      </c>
      <c r="G99" s="268">
        <v>46932</v>
      </c>
      <c r="H99" s="261">
        <f t="shared" si="10"/>
        <v>44740</v>
      </c>
      <c r="I99" s="265">
        <f t="shared" si="6"/>
        <v>44740</v>
      </c>
      <c r="J99" s="260">
        <f t="shared" si="11"/>
        <v>44740</v>
      </c>
      <c r="K99" s="273">
        <f t="shared" si="7"/>
        <v>44734</v>
      </c>
      <c r="L99" s="269">
        <v>75000000</v>
      </c>
      <c r="M99" s="120">
        <f t="shared" si="12"/>
        <v>7500000000000</v>
      </c>
      <c r="N99" s="281">
        <v>4.3</v>
      </c>
      <c r="O99" s="49"/>
      <c r="P99" s="49"/>
      <c r="Q99" s="49"/>
    </row>
    <row r="100" spans="1:14" ht="21.75" customHeight="1">
      <c r="A100" s="109">
        <v>96</v>
      </c>
      <c r="B100" s="259" t="s">
        <v>344</v>
      </c>
      <c r="C100" s="277" t="s">
        <v>345</v>
      </c>
      <c r="D100" s="296" t="s">
        <v>2</v>
      </c>
      <c r="E100" s="118">
        <v>5</v>
      </c>
      <c r="F100" s="268">
        <v>42915</v>
      </c>
      <c r="G100" s="268">
        <v>44741</v>
      </c>
      <c r="H100" s="261">
        <f t="shared" si="10"/>
        <v>44741</v>
      </c>
      <c r="I100" s="265">
        <f t="shared" si="6"/>
        <v>44741</v>
      </c>
      <c r="J100" s="260">
        <f t="shared" si="11"/>
        <v>44741</v>
      </c>
      <c r="K100" s="273">
        <f t="shared" si="7"/>
        <v>44735</v>
      </c>
      <c r="L100" s="134">
        <v>27000000</v>
      </c>
      <c r="M100" s="120">
        <f t="shared" si="12"/>
        <v>2700000000000</v>
      </c>
      <c r="N100" s="264">
        <v>4.9</v>
      </c>
    </row>
    <row r="101" spans="1:14" ht="21.75" customHeight="1">
      <c r="A101" s="109">
        <v>97</v>
      </c>
      <c r="B101" s="259" t="s">
        <v>157</v>
      </c>
      <c r="C101" s="277" t="s">
        <v>158</v>
      </c>
      <c r="D101" s="299" t="s">
        <v>2</v>
      </c>
      <c r="E101" s="118">
        <v>15</v>
      </c>
      <c r="F101" s="260">
        <v>42185</v>
      </c>
      <c r="G101" s="260">
        <v>47664</v>
      </c>
      <c r="H101" s="261">
        <f t="shared" si="10"/>
        <v>44742</v>
      </c>
      <c r="I101" s="265">
        <f t="shared" si="6"/>
        <v>44742</v>
      </c>
      <c r="J101" s="260">
        <f t="shared" si="11"/>
        <v>44742</v>
      </c>
      <c r="K101" s="273">
        <f t="shared" si="7"/>
        <v>44736</v>
      </c>
      <c r="L101" s="120">
        <v>33200600</v>
      </c>
      <c r="M101" s="120">
        <f t="shared" si="12"/>
        <v>3320060000000</v>
      </c>
      <c r="N101" s="264">
        <v>7.6</v>
      </c>
    </row>
    <row r="102" spans="1:14" ht="21.75" customHeight="1">
      <c r="A102" s="109">
        <v>98</v>
      </c>
      <c r="B102" s="275" t="s">
        <v>72</v>
      </c>
      <c r="C102" s="275" t="s">
        <v>73</v>
      </c>
      <c r="D102" s="299" t="s">
        <v>0</v>
      </c>
      <c r="E102" s="118">
        <v>15</v>
      </c>
      <c r="F102" s="268" t="s">
        <v>53</v>
      </c>
      <c r="G102" s="279" t="s">
        <v>78</v>
      </c>
      <c r="H102" s="261">
        <f t="shared" si="10"/>
        <v>44742</v>
      </c>
      <c r="I102" s="265">
        <f t="shared" si="6"/>
        <v>44742</v>
      </c>
      <c r="J102" s="260">
        <f t="shared" si="11"/>
        <v>44742</v>
      </c>
      <c r="K102" s="273">
        <f t="shared" si="7"/>
        <v>44736</v>
      </c>
      <c r="L102" s="120">
        <v>42120000</v>
      </c>
      <c r="M102" s="120">
        <f t="shared" si="12"/>
        <v>4212000000000</v>
      </c>
      <c r="N102" s="283">
        <v>8.9</v>
      </c>
    </row>
    <row r="103" spans="1:14" ht="21.75" customHeight="1">
      <c r="A103" s="109">
        <v>99</v>
      </c>
      <c r="B103" s="270" t="s">
        <v>490</v>
      </c>
      <c r="C103" s="270" t="s">
        <v>491</v>
      </c>
      <c r="D103" s="300" t="s">
        <v>2</v>
      </c>
      <c r="E103" s="271">
        <v>10</v>
      </c>
      <c r="F103" s="272">
        <v>44014</v>
      </c>
      <c r="G103" s="272">
        <v>47666</v>
      </c>
      <c r="H103" s="261">
        <f t="shared" si="10"/>
        <v>44744</v>
      </c>
      <c r="I103" s="265">
        <f t="shared" si="6"/>
        <v>44746</v>
      </c>
      <c r="J103" s="260">
        <f t="shared" si="11"/>
        <v>44746</v>
      </c>
      <c r="K103" s="273">
        <f t="shared" si="7"/>
        <v>44740</v>
      </c>
      <c r="L103" s="274">
        <v>155730000</v>
      </c>
      <c r="M103" s="120">
        <f t="shared" si="12"/>
        <v>15573000000000</v>
      </c>
      <c r="N103" s="282">
        <v>2.9</v>
      </c>
    </row>
    <row r="104" spans="1:14" ht="21.75" customHeight="1">
      <c r="A104" s="109">
        <v>100</v>
      </c>
      <c r="B104" s="259" t="s">
        <v>346</v>
      </c>
      <c r="C104" s="277" t="s">
        <v>347</v>
      </c>
      <c r="D104" s="296" t="s">
        <v>2</v>
      </c>
      <c r="E104" s="118">
        <v>7</v>
      </c>
      <c r="F104" s="268">
        <v>42922</v>
      </c>
      <c r="G104" s="268">
        <v>45479</v>
      </c>
      <c r="H104" s="261">
        <f t="shared" si="10"/>
        <v>44748</v>
      </c>
      <c r="I104" s="265">
        <f t="shared" si="6"/>
        <v>44748</v>
      </c>
      <c r="J104" s="260">
        <f t="shared" si="11"/>
        <v>44748</v>
      </c>
      <c r="K104" s="273">
        <f t="shared" si="7"/>
        <v>44742</v>
      </c>
      <c r="L104" s="134">
        <v>48500000</v>
      </c>
      <c r="M104" s="120">
        <f t="shared" si="12"/>
        <v>4850000000000</v>
      </c>
      <c r="N104" s="264">
        <v>5.1</v>
      </c>
    </row>
    <row r="105" spans="1:14" ht="21.75" customHeight="1">
      <c r="A105" s="109">
        <v>101</v>
      </c>
      <c r="B105" s="259" t="s">
        <v>267</v>
      </c>
      <c r="C105" s="259" t="s">
        <v>268</v>
      </c>
      <c r="D105" s="296" t="s">
        <v>2</v>
      </c>
      <c r="E105" s="118">
        <v>7</v>
      </c>
      <c r="F105" s="268">
        <v>42558</v>
      </c>
      <c r="G105" s="268">
        <v>45114</v>
      </c>
      <c r="H105" s="261">
        <f t="shared" si="10"/>
        <v>44749</v>
      </c>
      <c r="I105" s="265">
        <f aca="true" t="shared" si="13" ref="I105:I168">IF(WEEKDAY(H105)=7,H105+2,IF(WEEKDAY(H105)=1,H105+1,H105))</f>
        <v>44749</v>
      </c>
      <c r="J105" s="260">
        <f t="shared" si="11"/>
        <v>44749</v>
      </c>
      <c r="K105" s="273">
        <f t="shared" si="7"/>
        <v>44743</v>
      </c>
      <c r="L105" s="134">
        <v>51850000</v>
      </c>
      <c r="M105" s="120">
        <f t="shared" si="12"/>
        <v>5185000000000</v>
      </c>
      <c r="N105" s="264">
        <v>6.6</v>
      </c>
    </row>
    <row r="106" spans="1:14" ht="21.75" customHeight="1">
      <c r="A106" s="109">
        <v>102</v>
      </c>
      <c r="B106" s="270" t="s">
        <v>492</v>
      </c>
      <c r="C106" s="270" t="s">
        <v>493</v>
      </c>
      <c r="D106" s="300" t="s">
        <v>2</v>
      </c>
      <c r="E106" s="271">
        <v>10</v>
      </c>
      <c r="F106" s="272">
        <v>44021</v>
      </c>
      <c r="G106" s="272">
        <v>47673</v>
      </c>
      <c r="H106" s="261">
        <f t="shared" si="10"/>
        <v>44751</v>
      </c>
      <c r="I106" s="265">
        <f t="shared" si="13"/>
        <v>44753</v>
      </c>
      <c r="J106" s="260">
        <f t="shared" si="11"/>
        <v>44753</v>
      </c>
      <c r="K106" s="273">
        <f aca="true" t="shared" si="14" ref="K106:K169">IF(WEEKDAY(I106)=6,I106-4,I106-6)</f>
        <v>44747</v>
      </c>
      <c r="L106" s="274">
        <f>135650000+505985</f>
        <v>136155985</v>
      </c>
      <c r="M106" s="120">
        <f t="shared" si="12"/>
        <v>13615598500000</v>
      </c>
      <c r="N106" s="282">
        <v>2.8</v>
      </c>
    </row>
    <row r="107" spans="1:14" ht="21.75" customHeight="1">
      <c r="A107" s="109">
        <v>103</v>
      </c>
      <c r="B107" s="270" t="s">
        <v>494</v>
      </c>
      <c r="C107" s="270" t="s">
        <v>495</v>
      </c>
      <c r="D107" s="300" t="s">
        <v>2</v>
      </c>
      <c r="E107" s="271">
        <v>15</v>
      </c>
      <c r="F107" s="272">
        <v>44021</v>
      </c>
      <c r="G107" s="272">
        <v>49499</v>
      </c>
      <c r="H107" s="261">
        <f t="shared" si="10"/>
        <v>44751</v>
      </c>
      <c r="I107" s="265">
        <f t="shared" si="13"/>
        <v>44753</v>
      </c>
      <c r="J107" s="260">
        <f t="shared" si="11"/>
        <v>44753</v>
      </c>
      <c r="K107" s="273">
        <f t="shared" si="14"/>
        <v>44747</v>
      </c>
      <c r="L107" s="274">
        <v>137070000</v>
      </c>
      <c r="M107" s="120">
        <f t="shared" si="12"/>
        <v>13707000000000</v>
      </c>
      <c r="N107" s="282">
        <v>3</v>
      </c>
    </row>
    <row r="108" spans="1:14" ht="21.75" customHeight="1">
      <c r="A108" s="109">
        <v>104</v>
      </c>
      <c r="B108" s="259" t="s">
        <v>348</v>
      </c>
      <c r="C108" s="277" t="s">
        <v>349</v>
      </c>
      <c r="D108" s="296" t="s">
        <v>2</v>
      </c>
      <c r="E108" s="118">
        <v>10</v>
      </c>
      <c r="F108" s="268">
        <v>42929</v>
      </c>
      <c r="G108" s="268">
        <v>46581</v>
      </c>
      <c r="H108" s="261">
        <f t="shared" si="10"/>
        <v>44755</v>
      </c>
      <c r="I108" s="265">
        <f t="shared" si="13"/>
        <v>44755</v>
      </c>
      <c r="J108" s="260">
        <f t="shared" si="11"/>
        <v>44755</v>
      </c>
      <c r="K108" s="273">
        <f t="shared" si="14"/>
        <v>44749</v>
      </c>
      <c r="L108" s="134">
        <v>53500000</v>
      </c>
      <c r="M108" s="120">
        <f t="shared" si="12"/>
        <v>5350000000000</v>
      </c>
      <c r="N108" s="264">
        <v>5.3</v>
      </c>
    </row>
    <row r="109" spans="1:14" ht="21.75" customHeight="1">
      <c r="A109" s="109">
        <v>105</v>
      </c>
      <c r="B109" s="270" t="s">
        <v>496</v>
      </c>
      <c r="C109" s="270" t="s">
        <v>497</v>
      </c>
      <c r="D109" s="300" t="s">
        <v>2</v>
      </c>
      <c r="E109" s="271">
        <v>10</v>
      </c>
      <c r="F109" s="272">
        <v>44028</v>
      </c>
      <c r="G109" s="272">
        <v>47680</v>
      </c>
      <c r="H109" s="261">
        <f t="shared" si="10"/>
        <v>44758</v>
      </c>
      <c r="I109" s="265">
        <f t="shared" si="13"/>
        <v>44760</v>
      </c>
      <c r="J109" s="260">
        <f t="shared" si="11"/>
        <v>44760</v>
      </c>
      <c r="K109" s="273">
        <f t="shared" si="14"/>
        <v>44754</v>
      </c>
      <c r="L109" s="274">
        <v>132980000</v>
      </c>
      <c r="M109" s="120">
        <f t="shared" si="12"/>
        <v>13298000000000</v>
      </c>
      <c r="N109" s="282">
        <v>2.7</v>
      </c>
    </row>
    <row r="110" spans="1:14" ht="21.75" customHeight="1">
      <c r="A110" s="109">
        <v>106</v>
      </c>
      <c r="B110" s="259" t="s">
        <v>350</v>
      </c>
      <c r="C110" s="277" t="s">
        <v>351</v>
      </c>
      <c r="D110" s="296" t="s">
        <v>2</v>
      </c>
      <c r="E110" s="118">
        <v>5</v>
      </c>
      <c r="F110" s="260">
        <v>42936</v>
      </c>
      <c r="G110" s="260">
        <v>44762</v>
      </c>
      <c r="H110" s="261">
        <f t="shared" si="10"/>
        <v>44762</v>
      </c>
      <c r="I110" s="265">
        <f t="shared" si="13"/>
        <v>44762</v>
      </c>
      <c r="J110" s="260">
        <f t="shared" si="11"/>
        <v>44762</v>
      </c>
      <c r="K110" s="273">
        <f t="shared" si="14"/>
        <v>44756</v>
      </c>
      <c r="L110" s="134">
        <v>39360000</v>
      </c>
      <c r="M110" s="120">
        <f t="shared" si="12"/>
        <v>3936000000000</v>
      </c>
      <c r="N110" s="264">
        <v>4.4</v>
      </c>
    </row>
    <row r="111" spans="1:14" ht="21.75" customHeight="1">
      <c r="A111" s="109">
        <v>107</v>
      </c>
      <c r="B111" s="259" t="s">
        <v>352</v>
      </c>
      <c r="C111" s="277" t="s">
        <v>353</v>
      </c>
      <c r="D111" s="296" t="s">
        <v>2</v>
      </c>
      <c r="E111" s="118">
        <v>15</v>
      </c>
      <c r="F111" s="260">
        <v>42936</v>
      </c>
      <c r="G111" s="260">
        <v>48415</v>
      </c>
      <c r="H111" s="261">
        <f t="shared" si="10"/>
        <v>44762</v>
      </c>
      <c r="I111" s="265">
        <f t="shared" si="13"/>
        <v>44762</v>
      </c>
      <c r="J111" s="260">
        <f t="shared" si="11"/>
        <v>44762</v>
      </c>
      <c r="K111" s="273">
        <f t="shared" si="14"/>
        <v>44756</v>
      </c>
      <c r="L111" s="134">
        <v>21160000</v>
      </c>
      <c r="M111" s="120">
        <f t="shared" si="12"/>
        <v>2116000000000</v>
      </c>
      <c r="N111" s="264">
        <v>5.7</v>
      </c>
    </row>
    <row r="112" spans="1:14" ht="21.75" customHeight="1">
      <c r="A112" s="109">
        <v>108</v>
      </c>
      <c r="B112" s="259" t="s">
        <v>354</v>
      </c>
      <c r="C112" s="278" t="s">
        <v>355</v>
      </c>
      <c r="D112" s="296" t="s">
        <v>2</v>
      </c>
      <c r="E112" s="118">
        <v>20</v>
      </c>
      <c r="F112" s="260">
        <v>42936</v>
      </c>
      <c r="G112" s="260">
        <v>50241</v>
      </c>
      <c r="H112" s="261">
        <f t="shared" si="10"/>
        <v>44762</v>
      </c>
      <c r="I112" s="265">
        <f t="shared" si="13"/>
        <v>44762</v>
      </c>
      <c r="J112" s="260">
        <f t="shared" si="11"/>
        <v>44762</v>
      </c>
      <c r="K112" s="273">
        <f t="shared" si="14"/>
        <v>44756</v>
      </c>
      <c r="L112" s="134">
        <v>24010000</v>
      </c>
      <c r="M112" s="120">
        <f t="shared" si="12"/>
        <v>2401000000000</v>
      </c>
      <c r="N112" s="264">
        <v>6</v>
      </c>
    </row>
    <row r="113" spans="1:14" ht="21.75" customHeight="1">
      <c r="A113" s="109">
        <v>109</v>
      </c>
      <c r="B113" s="280" t="s">
        <v>554</v>
      </c>
      <c r="C113" s="280" t="s">
        <v>555</v>
      </c>
      <c r="D113" s="298" t="s">
        <v>2</v>
      </c>
      <c r="E113" s="271">
        <v>5</v>
      </c>
      <c r="F113" s="272">
        <v>44399</v>
      </c>
      <c r="G113" s="272">
        <v>46225</v>
      </c>
      <c r="H113" s="261">
        <f t="shared" si="10"/>
        <v>44764</v>
      </c>
      <c r="I113" s="265">
        <f t="shared" si="13"/>
        <v>44764</v>
      </c>
      <c r="J113" s="260">
        <f t="shared" si="11"/>
        <v>44764</v>
      </c>
      <c r="K113" s="273">
        <f t="shared" si="14"/>
        <v>44760</v>
      </c>
      <c r="L113" s="274">
        <v>52290000</v>
      </c>
      <c r="M113" s="120">
        <f t="shared" si="12"/>
        <v>5229000000000</v>
      </c>
      <c r="N113" s="282">
        <v>1</v>
      </c>
    </row>
    <row r="114" spans="1:14" ht="21.75" customHeight="1">
      <c r="A114" s="109">
        <v>110</v>
      </c>
      <c r="B114" s="280" t="s">
        <v>556</v>
      </c>
      <c r="C114" s="280" t="s">
        <v>557</v>
      </c>
      <c r="D114" s="298" t="s">
        <v>2</v>
      </c>
      <c r="E114" s="271">
        <v>10</v>
      </c>
      <c r="F114" s="272">
        <v>44399</v>
      </c>
      <c r="G114" s="272">
        <v>48051</v>
      </c>
      <c r="H114" s="261">
        <f t="shared" si="10"/>
        <v>44764</v>
      </c>
      <c r="I114" s="265">
        <f t="shared" si="13"/>
        <v>44764</v>
      </c>
      <c r="J114" s="260">
        <f t="shared" si="11"/>
        <v>44764</v>
      </c>
      <c r="K114" s="273">
        <f t="shared" si="14"/>
        <v>44760</v>
      </c>
      <c r="L114" s="274">
        <v>187620000</v>
      </c>
      <c r="M114" s="120">
        <f t="shared" si="12"/>
        <v>18762000000000</v>
      </c>
      <c r="N114" s="282">
        <v>2.1</v>
      </c>
    </row>
    <row r="115" spans="1:14" ht="21.75" customHeight="1">
      <c r="A115" s="109">
        <v>111</v>
      </c>
      <c r="B115" s="259" t="s">
        <v>411</v>
      </c>
      <c r="C115" s="259" t="s">
        <v>410</v>
      </c>
      <c r="D115" s="296" t="s">
        <v>2</v>
      </c>
      <c r="E115" s="267">
        <v>15</v>
      </c>
      <c r="F115" s="268">
        <v>43671</v>
      </c>
      <c r="G115" s="268">
        <v>49150</v>
      </c>
      <c r="H115" s="261">
        <f t="shared" si="10"/>
        <v>44767</v>
      </c>
      <c r="I115" s="265">
        <f t="shared" si="13"/>
        <v>44767</v>
      </c>
      <c r="J115" s="260">
        <f t="shared" si="11"/>
        <v>44767</v>
      </c>
      <c r="K115" s="273">
        <f t="shared" si="14"/>
        <v>44761</v>
      </c>
      <c r="L115" s="269">
        <v>144732368</v>
      </c>
      <c r="M115" s="120">
        <f>L115*100000</f>
        <v>14473236800000</v>
      </c>
      <c r="N115" s="281">
        <v>4.6</v>
      </c>
    </row>
    <row r="116" spans="1:14" ht="21.75" customHeight="1">
      <c r="A116" s="109">
        <v>112</v>
      </c>
      <c r="B116" s="259" t="s">
        <v>409</v>
      </c>
      <c r="C116" s="259" t="s">
        <v>408</v>
      </c>
      <c r="D116" s="296" t="s">
        <v>2</v>
      </c>
      <c r="E116" s="267">
        <v>10</v>
      </c>
      <c r="F116" s="268">
        <v>43671</v>
      </c>
      <c r="G116" s="268">
        <v>47324</v>
      </c>
      <c r="H116" s="261">
        <f t="shared" si="10"/>
        <v>44767</v>
      </c>
      <c r="I116" s="265">
        <f t="shared" si="13"/>
        <v>44767</v>
      </c>
      <c r="J116" s="260">
        <f t="shared" si="11"/>
        <v>44767</v>
      </c>
      <c r="K116" s="273">
        <f t="shared" si="14"/>
        <v>44761</v>
      </c>
      <c r="L116" s="269">
        <v>134769030</v>
      </c>
      <c r="M116" s="120">
        <f>L116*100000</f>
        <v>13476903000000</v>
      </c>
      <c r="N116" s="281">
        <v>4.4</v>
      </c>
    </row>
    <row r="117" spans="1:14" ht="21.75" customHeight="1">
      <c r="A117" s="109">
        <v>113</v>
      </c>
      <c r="B117" s="259" t="s">
        <v>413</v>
      </c>
      <c r="C117" s="278" t="s">
        <v>412</v>
      </c>
      <c r="D117" s="296" t="s">
        <v>2</v>
      </c>
      <c r="E117" s="118">
        <v>10</v>
      </c>
      <c r="F117" s="260">
        <v>43307</v>
      </c>
      <c r="G117" s="260">
        <v>46960</v>
      </c>
      <c r="H117" s="261">
        <f t="shared" si="10"/>
        <v>44768</v>
      </c>
      <c r="I117" s="265">
        <f t="shared" si="13"/>
        <v>44768</v>
      </c>
      <c r="J117" s="260">
        <f t="shared" si="11"/>
        <v>44768</v>
      </c>
      <c r="K117" s="273">
        <f t="shared" si="14"/>
        <v>44762</v>
      </c>
      <c r="L117" s="134">
        <v>84500000</v>
      </c>
      <c r="M117" s="120">
        <f aca="true" t="shared" si="15" ref="M117:M135">+L117*100000</f>
        <v>8450000000000</v>
      </c>
      <c r="N117" s="264">
        <v>4.4</v>
      </c>
    </row>
    <row r="118" spans="1:14" ht="21.75" customHeight="1">
      <c r="A118" s="109">
        <v>114</v>
      </c>
      <c r="B118" s="259" t="s">
        <v>356</v>
      </c>
      <c r="C118" s="278" t="s">
        <v>357</v>
      </c>
      <c r="D118" s="296" t="s">
        <v>2</v>
      </c>
      <c r="E118" s="118">
        <v>30</v>
      </c>
      <c r="F118" s="260">
        <v>42943</v>
      </c>
      <c r="G118" s="260">
        <v>53900</v>
      </c>
      <c r="H118" s="261">
        <f t="shared" si="10"/>
        <v>44769</v>
      </c>
      <c r="I118" s="265">
        <f t="shared" si="13"/>
        <v>44769</v>
      </c>
      <c r="J118" s="260">
        <f t="shared" si="11"/>
        <v>44769</v>
      </c>
      <c r="K118" s="273">
        <f t="shared" si="14"/>
        <v>44763</v>
      </c>
      <c r="L118" s="134">
        <v>21000000</v>
      </c>
      <c r="M118" s="120">
        <f t="shared" si="15"/>
        <v>2100000000000</v>
      </c>
      <c r="N118" s="264">
        <v>6.2</v>
      </c>
    </row>
    <row r="119" spans="1:14" ht="21.75" customHeight="1">
      <c r="A119" s="109">
        <v>115</v>
      </c>
      <c r="B119" s="259" t="s">
        <v>168</v>
      </c>
      <c r="C119" s="259" t="s">
        <v>172</v>
      </c>
      <c r="D119" s="302" t="s">
        <v>196</v>
      </c>
      <c r="E119" s="118">
        <v>20</v>
      </c>
      <c r="F119" s="260">
        <v>42214</v>
      </c>
      <c r="G119" s="260">
        <v>49519</v>
      </c>
      <c r="H119" s="261">
        <f t="shared" si="10"/>
        <v>44771</v>
      </c>
      <c r="I119" s="265">
        <f t="shared" si="13"/>
        <v>44771</v>
      </c>
      <c r="J119" s="260">
        <f t="shared" si="11"/>
        <v>44771</v>
      </c>
      <c r="K119" s="273">
        <f t="shared" si="14"/>
        <v>44767</v>
      </c>
      <c r="L119" s="120">
        <v>19500000</v>
      </c>
      <c r="M119" s="120">
        <f t="shared" si="15"/>
        <v>1950000000000</v>
      </c>
      <c r="N119" s="264">
        <v>7.75</v>
      </c>
    </row>
    <row r="120" spans="1:14" ht="21.75" customHeight="1">
      <c r="A120" s="109">
        <v>116</v>
      </c>
      <c r="B120" s="259" t="s">
        <v>273</v>
      </c>
      <c r="C120" s="259" t="s">
        <v>274</v>
      </c>
      <c r="D120" s="302" t="s">
        <v>2</v>
      </c>
      <c r="E120" s="118">
        <v>15</v>
      </c>
      <c r="F120" s="268">
        <v>42586</v>
      </c>
      <c r="G120" s="268">
        <v>48064</v>
      </c>
      <c r="H120" s="261">
        <f t="shared" si="10"/>
        <v>44777</v>
      </c>
      <c r="I120" s="265">
        <f t="shared" si="13"/>
        <v>44777</v>
      </c>
      <c r="J120" s="260">
        <f t="shared" si="11"/>
        <v>44777</v>
      </c>
      <c r="K120" s="273">
        <f t="shared" si="14"/>
        <v>44771</v>
      </c>
      <c r="L120" s="134">
        <v>54272000</v>
      </c>
      <c r="M120" s="120">
        <f t="shared" si="15"/>
        <v>5427200000000</v>
      </c>
      <c r="N120" s="264">
        <v>7.6</v>
      </c>
    </row>
    <row r="121" spans="1:14" ht="21.75" customHeight="1">
      <c r="A121" s="109">
        <v>117</v>
      </c>
      <c r="B121" s="259" t="s">
        <v>169</v>
      </c>
      <c r="C121" s="259" t="s">
        <v>173</v>
      </c>
      <c r="D121" s="302" t="s">
        <v>196</v>
      </c>
      <c r="E121" s="118">
        <v>20</v>
      </c>
      <c r="F121" s="260">
        <v>42223</v>
      </c>
      <c r="G121" s="260">
        <v>49528</v>
      </c>
      <c r="H121" s="261">
        <f t="shared" si="10"/>
        <v>44780</v>
      </c>
      <c r="I121" s="265">
        <f t="shared" si="13"/>
        <v>44781</v>
      </c>
      <c r="J121" s="260">
        <f t="shared" si="11"/>
        <v>44781</v>
      </c>
      <c r="K121" s="273">
        <f t="shared" si="14"/>
        <v>44775</v>
      </c>
      <c r="L121" s="120">
        <v>15600000</v>
      </c>
      <c r="M121" s="120">
        <f t="shared" si="15"/>
        <v>1560000000000</v>
      </c>
      <c r="N121" s="264">
        <v>7.75</v>
      </c>
    </row>
    <row r="122" spans="1:14" ht="21.75" customHeight="1">
      <c r="A122" s="109">
        <v>118</v>
      </c>
      <c r="B122" s="259" t="s">
        <v>407</v>
      </c>
      <c r="C122" s="278" t="s">
        <v>406</v>
      </c>
      <c r="D122" s="296" t="s">
        <v>2</v>
      </c>
      <c r="E122" s="118">
        <v>15</v>
      </c>
      <c r="F122" s="260">
        <v>43321</v>
      </c>
      <c r="G122" s="260">
        <v>48800</v>
      </c>
      <c r="H122" s="261">
        <f t="shared" si="10"/>
        <v>44782</v>
      </c>
      <c r="I122" s="265">
        <f t="shared" si="13"/>
        <v>44782</v>
      </c>
      <c r="J122" s="260">
        <f t="shared" si="11"/>
        <v>44782</v>
      </c>
      <c r="K122" s="273">
        <f t="shared" si="14"/>
        <v>44776</v>
      </c>
      <c r="L122" s="134">
        <v>74000000</v>
      </c>
      <c r="M122" s="120">
        <f t="shared" si="15"/>
        <v>7400000000000</v>
      </c>
      <c r="N122" s="264">
        <v>4.8</v>
      </c>
    </row>
    <row r="123" spans="1:14" ht="21.75" customHeight="1">
      <c r="A123" s="109">
        <v>119</v>
      </c>
      <c r="B123" s="270" t="s">
        <v>558</v>
      </c>
      <c r="C123" s="270" t="s">
        <v>559</v>
      </c>
      <c r="D123" s="298" t="s">
        <v>2</v>
      </c>
      <c r="E123" s="271">
        <v>15</v>
      </c>
      <c r="F123" s="272">
        <v>44420</v>
      </c>
      <c r="G123" s="272">
        <v>49899</v>
      </c>
      <c r="H123" s="261">
        <f t="shared" si="10"/>
        <v>44785</v>
      </c>
      <c r="I123" s="265">
        <f t="shared" si="13"/>
        <v>44785</v>
      </c>
      <c r="J123" s="260">
        <f t="shared" si="11"/>
        <v>44785</v>
      </c>
      <c r="K123" s="273">
        <f t="shared" si="14"/>
        <v>44781</v>
      </c>
      <c r="L123" s="274">
        <v>170030000</v>
      </c>
      <c r="M123" s="120">
        <f t="shared" si="15"/>
        <v>17003000000000</v>
      </c>
      <c r="N123" s="282">
        <v>2.3</v>
      </c>
    </row>
    <row r="124" spans="1:14" s="266" customFormat="1" ht="21.75" customHeight="1">
      <c r="A124" s="109">
        <v>120</v>
      </c>
      <c r="B124" s="270" t="s">
        <v>498</v>
      </c>
      <c r="C124" s="270" t="s">
        <v>499</v>
      </c>
      <c r="D124" s="300" t="s">
        <v>2</v>
      </c>
      <c r="E124" s="271">
        <v>20</v>
      </c>
      <c r="F124" s="272">
        <v>44063</v>
      </c>
      <c r="G124" s="272">
        <v>51368</v>
      </c>
      <c r="H124" s="261">
        <f t="shared" si="10"/>
        <v>44793</v>
      </c>
      <c r="I124" s="265">
        <f t="shared" si="13"/>
        <v>44795</v>
      </c>
      <c r="J124" s="260">
        <f t="shared" si="11"/>
        <v>44795</v>
      </c>
      <c r="K124" s="273">
        <f t="shared" si="14"/>
        <v>44789</v>
      </c>
      <c r="L124" s="274">
        <v>151150000</v>
      </c>
      <c r="M124" s="120">
        <f t="shared" si="15"/>
        <v>15115000000000</v>
      </c>
      <c r="N124" s="282">
        <v>3.3</v>
      </c>
    </row>
    <row r="125" spans="1:14" ht="21.75" customHeight="1">
      <c r="A125" s="109">
        <v>121</v>
      </c>
      <c r="B125" s="259" t="s">
        <v>405</v>
      </c>
      <c r="C125" s="278" t="s">
        <v>404</v>
      </c>
      <c r="D125" s="296" t="s">
        <v>2</v>
      </c>
      <c r="E125" s="118">
        <v>10</v>
      </c>
      <c r="F125" s="260">
        <v>43335</v>
      </c>
      <c r="G125" s="260">
        <v>46988</v>
      </c>
      <c r="H125" s="261">
        <f t="shared" si="10"/>
        <v>44796</v>
      </c>
      <c r="I125" s="265">
        <f t="shared" si="13"/>
        <v>44796</v>
      </c>
      <c r="J125" s="260">
        <f t="shared" si="11"/>
        <v>44796</v>
      </c>
      <c r="K125" s="273">
        <f t="shared" si="14"/>
        <v>44790</v>
      </c>
      <c r="L125" s="134">
        <v>80000000</v>
      </c>
      <c r="M125" s="120">
        <f t="shared" si="15"/>
        <v>8000000000000</v>
      </c>
      <c r="N125" s="264">
        <v>4.6</v>
      </c>
    </row>
    <row r="126" spans="1:14" ht="21.75" customHeight="1">
      <c r="A126" s="109">
        <v>122</v>
      </c>
      <c r="B126" s="259" t="s">
        <v>279</v>
      </c>
      <c r="C126" s="259" t="s">
        <v>280</v>
      </c>
      <c r="D126" s="302" t="s">
        <v>2</v>
      </c>
      <c r="E126" s="118">
        <v>7</v>
      </c>
      <c r="F126" s="268">
        <v>42607</v>
      </c>
      <c r="G126" s="268">
        <v>45163</v>
      </c>
      <c r="H126" s="261">
        <f t="shared" si="10"/>
        <v>44798</v>
      </c>
      <c r="I126" s="265">
        <f t="shared" si="13"/>
        <v>44798</v>
      </c>
      <c r="J126" s="260">
        <f t="shared" si="11"/>
        <v>44798</v>
      </c>
      <c r="K126" s="273">
        <f t="shared" si="14"/>
        <v>44792</v>
      </c>
      <c r="L126" s="134">
        <v>78000000</v>
      </c>
      <c r="M126" s="120">
        <f t="shared" si="15"/>
        <v>7800000000000</v>
      </c>
      <c r="N126" s="264">
        <v>6.3</v>
      </c>
    </row>
    <row r="127" spans="1:14" ht="21.75" customHeight="1">
      <c r="A127" s="109">
        <v>123</v>
      </c>
      <c r="B127" s="270" t="s">
        <v>560</v>
      </c>
      <c r="C127" s="270" t="s">
        <v>561</v>
      </c>
      <c r="D127" s="298" t="s">
        <v>2</v>
      </c>
      <c r="E127" s="271">
        <v>30</v>
      </c>
      <c r="F127" s="272">
        <v>44434</v>
      </c>
      <c r="G127" s="272">
        <v>55391</v>
      </c>
      <c r="H127" s="261">
        <f t="shared" si="10"/>
        <v>44799</v>
      </c>
      <c r="I127" s="265">
        <f t="shared" si="13"/>
        <v>44799</v>
      </c>
      <c r="J127" s="260">
        <f t="shared" si="11"/>
        <v>44799</v>
      </c>
      <c r="K127" s="273">
        <f t="shared" si="14"/>
        <v>44795</v>
      </c>
      <c r="L127" s="274">
        <f>139240000+6200000</f>
        <v>145440000</v>
      </c>
      <c r="M127" s="120">
        <f t="shared" si="15"/>
        <v>14544000000000</v>
      </c>
      <c r="N127" s="282">
        <v>2.9</v>
      </c>
    </row>
    <row r="128" spans="1:17" s="49" customFormat="1" ht="21.75" customHeight="1">
      <c r="A128" s="109">
        <v>124</v>
      </c>
      <c r="B128" s="270" t="s">
        <v>500</v>
      </c>
      <c r="C128" s="270" t="s">
        <v>501</v>
      </c>
      <c r="D128" s="300" t="s">
        <v>2</v>
      </c>
      <c r="E128" s="271">
        <v>15</v>
      </c>
      <c r="F128" s="272">
        <v>44070</v>
      </c>
      <c r="G128" s="272">
        <v>49548</v>
      </c>
      <c r="H128" s="261">
        <f t="shared" si="10"/>
        <v>44800</v>
      </c>
      <c r="I128" s="265">
        <f t="shared" si="13"/>
        <v>44802</v>
      </c>
      <c r="J128" s="260">
        <f t="shared" si="11"/>
        <v>44802</v>
      </c>
      <c r="K128" s="273">
        <f t="shared" si="14"/>
        <v>44796</v>
      </c>
      <c r="L128" s="274">
        <v>145820000</v>
      </c>
      <c r="M128" s="120">
        <f t="shared" si="15"/>
        <v>14582000000000</v>
      </c>
      <c r="N128" s="282">
        <v>3</v>
      </c>
      <c r="O128" s="44"/>
      <c r="P128" s="44"/>
      <c r="Q128" s="44"/>
    </row>
    <row r="129" spans="1:14" ht="21.75" customHeight="1">
      <c r="A129" s="109">
        <v>125</v>
      </c>
      <c r="B129" s="270" t="s">
        <v>502</v>
      </c>
      <c r="C129" s="270" t="s">
        <v>503</v>
      </c>
      <c r="D129" s="300" t="s">
        <v>2</v>
      </c>
      <c r="E129" s="271">
        <v>10</v>
      </c>
      <c r="F129" s="272">
        <v>44070</v>
      </c>
      <c r="G129" s="272">
        <v>47722</v>
      </c>
      <c r="H129" s="261">
        <f t="shared" si="10"/>
        <v>44800</v>
      </c>
      <c r="I129" s="265">
        <f t="shared" si="13"/>
        <v>44802</v>
      </c>
      <c r="J129" s="260">
        <f t="shared" si="11"/>
        <v>44802</v>
      </c>
      <c r="K129" s="273">
        <f t="shared" si="14"/>
        <v>44796</v>
      </c>
      <c r="L129" s="274">
        <v>165000000</v>
      </c>
      <c r="M129" s="120">
        <f t="shared" si="15"/>
        <v>16500000000000</v>
      </c>
      <c r="N129" s="282">
        <v>2.9</v>
      </c>
    </row>
    <row r="130" spans="1:14" ht="21.75" customHeight="1">
      <c r="A130" s="109">
        <v>126</v>
      </c>
      <c r="B130" s="259" t="s">
        <v>98</v>
      </c>
      <c r="C130" s="278" t="s">
        <v>114</v>
      </c>
      <c r="D130" s="302" t="s">
        <v>2</v>
      </c>
      <c r="E130" s="118">
        <v>10</v>
      </c>
      <c r="F130" s="260">
        <v>41882</v>
      </c>
      <c r="G130" s="260">
        <v>45535</v>
      </c>
      <c r="H130" s="261">
        <f t="shared" si="10"/>
        <v>44804</v>
      </c>
      <c r="I130" s="265">
        <f t="shared" si="13"/>
        <v>44804</v>
      </c>
      <c r="J130" s="260">
        <f t="shared" si="11"/>
        <v>44804</v>
      </c>
      <c r="K130" s="273">
        <f t="shared" si="14"/>
        <v>44798</v>
      </c>
      <c r="L130" s="134">
        <v>60000000</v>
      </c>
      <c r="M130" s="120">
        <f t="shared" si="15"/>
        <v>6000000000000</v>
      </c>
      <c r="N130" s="283">
        <v>7.8</v>
      </c>
    </row>
    <row r="131" spans="1:14" ht="21.75" customHeight="1">
      <c r="A131" s="109">
        <v>127</v>
      </c>
      <c r="B131" s="259" t="s">
        <v>170</v>
      </c>
      <c r="C131" s="259" t="s">
        <v>174</v>
      </c>
      <c r="D131" s="302" t="s">
        <v>196</v>
      </c>
      <c r="E131" s="118">
        <v>20</v>
      </c>
      <c r="F131" s="260">
        <v>42248</v>
      </c>
      <c r="G131" s="260">
        <v>49553</v>
      </c>
      <c r="H131" s="261">
        <f t="shared" si="10"/>
        <v>44805</v>
      </c>
      <c r="I131" s="262">
        <v>44809</v>
      </c>
      <c r="J131" s="276">
        <f t="shared" si="11"/>
        <v>44809</v>
      </c>
      <c r="K131" s="273">
        <f t="shared" si="14"/>
        <v>44803</v>
      </c>
      <c r="L131" s="120">
        <v>11200000</v>
      </c>
      <c r="M131" s="120">
        <f t="shared" si="15"/>
        <v>1120000000000</v>
      </c>
      <c r="N131" s="264">
        <v>7.75</v>
      </c>
    </row>
    <row r="132" spans="1:14" ht="21.75" customHeight="1">
      <c r="A132" s="109">
        <v>128</v>
      </c>
      <c r="B132" s="270" t="s">
        <v>504</v>
      </c>
      <c r="C132" s="270" t="s">
        <v>505</v>
      </c>
      <c r="D132" s="300" t="s">
        <v>2</v>
      </c>
      <c r="E132" s="271">
        <v>10</v>
      </c>
      <c r="F132" s="272">
        <v>44077</v>
      </c>
      <c r="G132" s="272">
        <v>47729</v>
      </c>
      <c r="H132" s="261">
        <f t="shared" si="10"/>
        <v>44807</v>
      </c>
      <c r="I132" s="262">
        <v>44809</v>
      </c>
      <c r="J132" s="276">
        <f t="shared" si="11"/>
        <v>44809</v>
      </c>
      <c r="K132" s="263">
        <v>44799</v>
      </c>
      <c r="L132" s="274">
        <v>180000000</v>
      </c>
      <c r="M132" s="120">
        <f t="shared" si="15"/>
        <v>18000000000000</v>
      </c>
      <c r="N132" s="282">
        <v>2.9</v>
      </c>
    </row>
    <row r="133" spans="1:14" ht="21.75" customHeight="1">
      <c r="A133" s="109">
        <v>129</v>
      </c>
      <c r="B133" s="259" t="s">
        <v>283</v>
      </c>
      <c r="C133" s="259" t="s">
        <v>284</v>
      </c>
      <c r="D133" s="302" t="s">
        <v>2</v>
      </c>
      <c r="E133" s="118">
        <v>7</v>
      </c>
      <c r="F133" s="260">
        <v>42621</v>
      </c>
      <c r="G133" s="260">
        <v>45177</v>
      </c>
      <c r="H133" s="261">
        <f aca="true" t="shared" si="16" ref="H133:H181">DATE(2022,MONTH(G133),DAY(G133))</f>
        <v>44812</v>
      </c>
      <c r="I133" s="265">
        <f t="shared" si="13"/>
        <v>44812</v>
      </c>
      <c r="J133" s="260">
        <f aca="true" t="shared" si="17" ref="J133:J181">+I133</f>
        <v>44812</v>
      </c>
      <c r="K133" s="263">
        <v>44804</v>
      </c>
      <c r="L133" s="134">
        <v>56000000</v>
      </c>
      <c r="M133" s="120">
        <f t="shared" si="15"/>
        <v>5600000000000</v>
      </c>
      <c r="N133" s="264">
        <v>6.2</v>
      </c>
    </row>
    <row r="134" spans="1:14" ht="21.75" customHeight="1">
      <c r="A134" s="109">
        <v>130</v>
      </c>
      <c r="B134" s="270" t="s">
        <v>562</v>
      </c>
      <c r="C134" s="270" t="s">
        <v>563</v>
      </c>
      <c r="D134" s="298" t="s">
        <v>2</v>
      </c>
      <c r="E134" s="271">
        <v>15</v>
      </c>
      <c r="F134" s="272">
        <v>44448</v>
      </c>
      <c r="G134" s="272">
        <v>49927</v>
      </c>
      <c r="H134" s="261">
        <f t="shared" si="16"/>
        <v>44813</v>
      </c>
      <c r="I134" s="265">
        <f t="shared" si="13"/>
        <v>44813</v>
      </c>
      <c r="J134" s="260">
        <f t="shared" si="17"/>
        <v>44813</v>
      </c>
      <c r="K134" s="273">
        <f t="shared" si="14"/>
        <v>44809</v>
      </c>
      <c r="L134" s="274">
        <v>180160000</v>
      </c>
      <c r="M134" s="120">
        <f t="shared" si="15"/>
        <v>18016000000000</v>
      </c>
      <c r="N134" s="282">
        <v>2.2</v>
      </c>
    </row>
    <row r="135" spans="1:14" ht="21.75" customHeight="1">
      <c r="A135" s="109">
        <v>131</v>
      </c>
      <c r="B135" s="270" t="s">
        <v>564</v>
      </c>
      <c r="C135" s="270" t="s">
        <v>565</v>
      </c>
      <c r="D135" s="298" t="s">
        <v>2</v>
      </c>
      <c r="E135" s="271">
        <v>7</v>
      </c>
      <c r="F135" s="272">
        <v>44448</v>
      </c>
      <c r="G135" s="272">
        <v>47005</v>
      </c>
      <c r="H135" s="261">
        <f t="shared" si="16"/>
        <v>44813</v>
      </c>
      <c r="I135" s="265">
        <f t="shared" si="13"/>
        <v>44813</v>
      </c>
      <c r="J135" s="260">
        <f t="shared" si="17"/>
        <v>44813</v>
      </c>
      <c r="K135" s="273">
        <f t="shared" si="14"/>
        <v>44809</v>
      </c>
      <c r="L135" s="274">
        <v>12500000</v>
      </c>
      <c r="M135" s="120">
        <f t="shared" si="15"/>
        <v>1250000000000</v>
      </c>
      <c r="N135" s="282">
        <v>1.1</v>
      </c>
    </row>
    <row r="136" spans="1:14" ht="21.75" customHeight="1">
      <c r="A136" s="109">
        <v>132</v>
      </c>
      <c r="B136" s="284" t="s">
        <v>401</v>
      </c>
      <c r="C136" s="284" t="s">
        <v>400</v>
      </c>
      <c r="D136" s="296" t="s">
        <v>2</v>
      </c>
      <c r="E136" s="267">
        <v>20</v>
      </c>
      <c r="F136" s="268">
        <v>43720</v>
      </c>
      <c r="G136" s="268">
        <v>51025</v>
      </c>
      <c r="H136" s="261">
        <f t="shared" si="16"/>
        <v>44816</v>
      </c>
      <c r="I136" s="265">
        <f t="shared" si="13"/>
        <v>44816</v>
      </c>
      <c r="J136" s="260">
        <f t="shared" si="17"/>
        <v>44816</v>
      </c>
      <c r="K136" s="273">
        <f t="shared" si="14"/>
        <v>44810</v>
      </c>
      <c r="L136" s="269">
        <v>46031424</v>
      </c>
      <c r="M136" s="120">
        <f>L136*100000</f>
        <v>4603142400000</v>
      </c>
      <c r="N136" s="281">
        <v>4.9</v>
      </c>
    </row>
    <row r="137" spans="1:14" ht="21.75" customHeight="1">
      <c r="A137" s="109">
        <v>133</v>
      </c>
      <c r="B137" s="259" t="s">
        <v>399</v>
      </c>
      <c r="C137" s="259" t="s">
        <v>398</v>
      </c>
      <c r="D137" s="296" t="s">
        <v>2</v>
      </c>
      <c r="E137" s="267">
        <v>5</v>
      </c>
      <c r="F137" s="268">
        <v>43720</v>
      </c>
      <c r="G137" s="268">
        <v>45547</v>
      </c>
      <c r="H137" s="261">
        <f t="shared" si="16"/>
        <v>44816</v>
      </c>
      <c r="I137" s="265">
        <f t="shared" si="13"/>
        <v>44816</v>
      </c>
      <c r="J137" s="260">
        <f t="shared" si="17"/>
        <v>44816</v>
      </c>
      <c r="K137" s="273">
        <f t="shared" si="14"/>
        <v>44810</v>
      </c>
      <c r="L137" s="269">
        <v>19500000</v>
      </c>
      <c r="M137" s="120">
        <f>L137*100000</f>
        <v>1950000000000</v>
      </c>
      <c r="N137" s="281">
        <v>3.1</v>
      </c>
    </row>
    <row r="138" spans="1:14" s="266" customFormat="1" ht="21.75" customHeight="1">
      <c r="A138" s="109">
        <v>134</v>
      </c>
      <c r="B138" s="259" t="s">
        <v>403</v>
      </c>
      <c r="C138" s="278" t="s">
        <v>402</v>
      </c>
      <c r="D138" s="296" t="s">
        <v>2</v>
      </c>
      <c r="E138" s="118">
        <v>15</v>
      </c>
      <c r="F138" s="260">
        <v>43356</v>
      </c>
      <c r="G138" s="260">
        <v>48835</v>
      </c>
      <c r="H138" s="261">
        <f t="shared" si="16"/>
        <v>44817</v>
      </c>
      <c r="I138" s="265">
        <f t="shared" si="13"/>
        <v>44817</v>
      </c>
      <c r="J138" s="260">
        <f t="shared" si="17"/>
        <v>44817</v>
      </c>
      <c r="K138" s="273">
        <f t="shared" si="14"/>
        <v>44811</v>
      </c>
      <c r="L138" s="134">
        <v>79250000</v>
      </c>
      <c r="M138" s="120">
        <f>+L138*100000</f>
        <v>7925000000000</v>
      </c>
      <c r="N138" s="264">
        <v>4.9</v>
      </c>
    </row>
    <row r="139" spans="1:14" s="266" customFormat="1" ht="21.75" customHeight="1">
      <c r="A139" s="109">
        <v>135</v>
      </c>
      <c r="B139" s="259" t="s">
        <v>287</v>
      </c>
      <c r="C139" s="259" t="s">
        <v>288</v>
      </c>
      <c r="D139" s="302" t="s">
        <v>2</v>
      </c>
      <c r="E139" s="118">
        <v>15</v>
      </c>
      <c r="F139" s="260">
        <v>42628</v>
      </c>
      <c r="G139" s="260">
        <v>48106</v>
      </c>
      <c r="H139" s="261">
        <f t="shared" si="16"/>
        <v>44819</v>
      </c>
      <c r="I139" s="265">
        <f t="shared" si="13"/>
        <v>44819</v>
      </c>
      <c r="J139" s="260">
        <f t="shared" si="17"/>
        <v>44819</v>
      </c>
      <c r="K139" s="273">
        <f t="shared" si="14"/>
        <v>44813</v>
      </c>
      <c r="L139" s="134">
        <v>41600000</v>
      </c>
      <c r="M139" s="120">
        <f>+L139*100000</f>
        <v>4160000000000</v>
      </c>
      <c r="N139" s="264">
        <v>7.4</v>
      </c>
    </row>
    <row r="140" spans="1:14" s="266" customFormat="1" ht="21.75" customHeight="1">
      <c r="A140" s="109">
        <v>136</v>
      </c>
      <c r="B140" s="259" t="s">
        <v>100</v>
      </c>
      <c r="C140" s="259" t="s">
        <v>116</v>
      </c>
      <c r="D140" s="302" t="s">
        <v>2</v>
      </c>
      <c r="E140" s="118">
        <v>10</v>
      </c>
      <c r="F140" s="260">
        <v>41897</v>
      </c>
      <c r="G140" s="260">
        <v>45550</v>
      </c>
      <c r="H140" s="261">
        <f t="shared" si="16"/>
        <v>44819</v>
      </c>
      <c r="I140" s="265">
        <f t="shared" si="13"/>
        <v>44819</v>
      </c>
      <c r="J140" s="260">
        <f t="shared" si="17"/>
        <v>44819</v>
      </c>
      <c r="K140" s="273">
        <f t="shared" si="14"/>
        <v>44813</v>
      </c>
      <c r="L140" s="134">
        <v>57000000</v>
      </c>
      <c r="M140" s="120">
        <f>+L140*100000</f>
        <v>5700000000000</v>
      </c>
      <c r="N140" s="283">
        <v>7.3</v>
      </c>
    </row>
    <row r="141" spans="1:14" s="266" customFormat="1" ht="21.75" customHeight="1">
      <c r="A141" s="109">
        <v>137</v>
      </c>
      <c r="B141" s="259" t="s">
        <v>285</v>
      </c>
      <c r="C141" s="259" t="s">
        <v>286</v>
      </c>
      <c r="D141" s="302" t="s">
        <v>2</v>
      </c>
      <c r="E141" s="118">
        <v>30</v>
      </c>
      <c r="F141" s="260">
        <v>42628</v>
      </c>
      <c r="G141" s="260">
        <v>53585</v>
      </c>
      <c r="H141" s="261">
        <f t="shared" si="16"/>
        <v>44819</v>
      </c>
      <c r="I141" s="265">
        <f t="shared" si="13"/>
        <v>44819</v>
      </c>
      <c r="J141" s="260">
        <f t="shared" si="17"/>
        <v>44819</v>
      </c>
      <c r="K141" s="273">
        <f t="shared" si="14"/>
        <v>44813</v>
      </c>
      <c r="L141" s="134">
        <v>74906845</v>
      </c>
      <c r="M141" s="120">
        <f>+L141*100000</f>
        <v>7490684500000</v>
      </c>
      <c r="N141" s="264">
        <v>7.9</v>
      </c>
    </row>
    <row r="142" spans="1:14" s="266" customFormat="1" ht="21.75" customHeight="1">
      <c r="A142" s="109">
        <v>138</v>
      </c>
      <c r="B142" s="259" t="s">
        <v>397</v>
      </c>
      <c r="C142" s="278" t="s">
        <v>396</v>
      </c>
      <c r="D142" s="296" t="s">
        <v>2</v>
      </c>
      <c r="E142" s="118">
        <v>10</v>
      </c>
      <c r="F142" s="260">
        <v>43363</v>
      </c>
      <c r="G142" s="260">
        <v>47016</v>
      </c>
      <c r="H142" s="261">
        <f t="shared" si="16"/>
        <v>44824</v>
      </c>
      <c r="I142" s="265">
        <f t="shared" si="13"/>
        <v>44824</v>
      </c>
      <c r="J142" s="260">
        <f t="shared" si="17"/>
        <v>44824</v>
      </c>
      <c r="K142" s="273">
        <f t="shared" si="14"/>
        <v>44818</v>
      </c>
      <c r="L142" s="134">
        <v>78950000</v>
      </c>
      <c r="M142" s="120">
        <f>+L142*100000</f>
        <v>7895000000000</v>
      </c>
      <c r="N142" s="264">
        <v>4.7</v>
      </c>
    </row>
    <row r="143" spans="1:14" s="266" customFormat="1" ht="21.75" customHeight="1">
      <c r="A143" s="109">
        <v>139</v>
      </c>
      <c r="B143" s="259" t="s">
        <v>395</v>
      </c>
      <c r="C143" s="259" t="s">
        <v>394</v>
      </c>
      <c r="D143" s="296" t="s">
        <v>2</v>
      </c>
      <c r="E143" s="267">
        <v>7</v>
      </c>
      <c r="F143" s="268">
        <v>43734</v>
      </c>
      <c r="G143" s="268">
        <v>46291</v>
      </c>
      <c r="H143" s="261">
        <f t="shared" si="16"/>
        <v>44830</v>
      </c>
      <c r="I143" s="265">
        <f t="shared" si="13"/>
        <v>44830</v>
      </c>
      <c r="J143" s="260">
        <f t="shared" si="17"/>
        <v>44830</v>
      </c>
      <c r="K143" s="273">
        <f t="shared" si="14"/>
        <v>44824</v>
      </c>
      <c r="L143" s="269">
        <v>14400000</v>
      </c>
      <c r="M143" s="120">
        <f>L143*100000</f>
        <v>1440000000000</v>
      </c>
      <c r="N143" s="281">
        <v>3.5</v>
      </c>
    </row>
    <row r="144" spans="1:14" s="266" customFormat="1" ht="21.75" customHeight="1">
      <c r="A144" s="109">
        <v>140</v>
      </c>
      <c r="B144" s="259" t="s">
        <v>393</v>
      </c>
      <c r="C144" s="259" t="s">
        <v>392</v>
      </c>
      <c r="D144" s="296" t="s">
        <v>2</v>
      </c>
      <c r="E144" s="267">
        <v>30</v>
      </c>
      <c r="F144" s="268">
        <v>43734</v>
      </c>
      <c r="G144" s="268">
        <v>54692</v>
      </c>
      <c r="H144" s="261">
        <f t="shared" si="16"/>
        <v>44830</v>
      </c>
      <c r="I144" s="265">
        <f t="shared" si="13"/>
        <v>44830</v>
      </c>
      <c r="J144" s="260">
        <f t="shared" si="17"/>
        <v>44830</v>
      </c>
      <c r="K144" s="273">
        <f t="shared" si="14"/>
        <v>44824</v>
      </c>
      <c r="L144" s="269">
        <v>36240000</v>
      </c>
      <c r="M144" s="120">
        <f>L144*100000</f>
        <v>3624000000000</v>
      </c>
      <c r="N144" s="281">
        <v>5.2</v>
      </c>
    </row>
    <row r="145" spans="1:14" s="266" customFormat="1" ht="21.75" customHeight="1">
      <c r="A145" s="109">
        <v>141</v>
      </c>
      <c r="B145" s="275" t="s">
        <v>74</v>
      </c>
      <c r="C145" s="275" t="s">
        <v>75</v>
      </c>
      <c r="D145" s="302" t="s">
        <v>2</v>
      </c>
      <c r="E145" s="118">
        <v>10</v>
      </c>
      <c r="F145" s="279" t="s">
        <v>54</v>
      </c>
      <c r="G145" s="279" t="s">
        <v>86</v>
      </c>
      <c r="H145" s="261">
        <f t="shared" si="16"/>
        <v>44834</v>
      </c>
      <c r="I145" s="265">
        <f t="shared" si="13"/>
        <v>44834</v>
      </c>
      <c r="J145" s="260">
        <f t="shared" si="17"/>
        <v>44834</v>
      </c>
      <c r="K145" s="273">
        <f t="shared" si="14"/>
        <v>44830</v>
      </c>
      <c r="L145" s="120">
        <v>14080000</v>
      </c>
      <c r="M145" s="120">
        <f>+L145*100000</f>
        <v>1408000000000</v>
      </c>
      <c r="N145" s="283">
        <v>8.9</v>
      </c>
    </row>
    <row r="146" spans="1:14" s="266" customFormat="1" ht="21.75" customHeight="1">
      <c r="A146" s="109">
        <v>142</v>
      </c>
      <c r="B146" s="270" t="s">
        <v>566</v>
      </c>
      <c r="C146" s="270" t="s">
        <v>567</v>
      </c>
      <c r="D146" s="298" t="s">
        <v>2</v>
      </c>
      <c r="E146" s="271">
        <v>10</v>
      </c>
      <c r="F146" s="272">
        <v>44469</v>
      </c>
      <c r="G146" s="272">
        <v>48121</v>
      </c>
      <c r="H146" s="261">
        <f t="shared" si="16"/>
        <v>44834</v>
      </c>
      <c r="I146" s="265">
        <f t="shared" si="13"/>
        <v>44834</v>
      </c>
      <c r="J146" s="260">
        <f t="shared" si="17"/>
        <v>44834</v>
      </c>
      <c r="K146" s="273">
        <f t="shared" si="14"/>
        <v>44830</v>
      </c>
      <c r="L146" s="274">
        <v>191050000</v>
      </c>
      <c r="M146" s="120">
        <f>+L146*100000</f>
        <v>19105000000000</v>
      </c>
      <c r="N146" s="282">
        <v>2.1</v>
      </c>
    </row>
    <row r="147" spans="1:14" s="266" customFormat="1" ht="21.75" customHeight="1">
      <c r="A147" s="109">
        <v>143</v>
      </c>
      <c r="B147" s="270" t="s">
        <v>506</v>
      </c>
      <c r="C147" s="270" t="s">
        <v>507</v>
      </c>
      <c r="D147" s="300" t="s">
        <v>2</v>
      </c>
      <c r="E147" s="271">
        <v>15</v>
      </c>
      <c r="F147" s="272">
        <v>44105</v>
      </c>
      <c r="G147" s="272">
        <v>49583</v>
      </c>
      <c r="H147" s="261">
        <f t="shared" si="16"/>
        <v>44835</v>
      </c>
      <c r="I147" s="265">
        <f t="shared" si="13"/>
        <v>44837</v>
      </c>
      <c r="J147" s="260">
        <f t="shared" si="17"/>
        <v>44837</v>
      </c>
      <c r="K147" s="273">
        <f t="shared" si="14"/>
        <v>44831</v>
      </c>
      <c r="L147" s="274">
        <v>147000000</v>
      </c>
      <c r="M147" s="120">
        <f>+L147*100000</f>
        <v>14700000000000</v>
      </c>
      <c r="N147" s="282">
        <v>2.9</v>
      </c>
    </row>
    <row r="148" spans="1:14" s="266" customFormat="1" ht="21.75" customHeight="1">
      <c r="A148" s="109">
        <v>144</v>
      </c>
      <c r="B148" s="259" t="s">
        <v>391</v>
      </c>
      <c r="C148" s="259" t="s">
        <v>390</v>
      </c>
      <c r="D148" s="296" t="s">
        <v>2</v>
      </c>
      <c r="E148" s="267">
        <v>10</v>
      </c>
      <c r="F148" s="268">
        <v>43741</v>
      </c>
      <c r="G148" s="268">
        <v>47394</v>
      </c>
      <c r="H148" s="261">
        <f t="shared" si="16"/>
        <v>44837</v>
      </c>
      <c r="I148" s="265">
        <f t="shared" si="13"/>
        <v>44837</v>
      </c>
      <c r="J148" s="260">
        <f t="shared" si="17"/>
        <v>44837</v>
      </c>
      <c r="K148" s="273">
        <f t="shared" si="14"/>
        <v>44831</v>
      </c>
      <c r="L148" s="269">
        <v>129500000</v>
      </c>
      <c r="M148" s="120">
        <f>L148*100000</f>
        <v>12950000000000</v>
      </c>
      <c r="N148" s="281">
        <v>3.9</v>
      </c>
    </row>
    <row r="149" spans="1:14" s="266" customFormat="1" ht="21.75" customHeight="1">
      <c r="A149" s="109">
        <v>145</v>
      </c>
      <c r="B149" s="259" t="s">
        <v>289</v>
      </c>
      <c r="C149" s="259" t="s">
        <v>290</v>
      </c>
      <c r="D149" s="302" t="s">
        <v>2</v>
      </c>
      <c r="E149" s="118">
        <v>10</v>
      </c>
      <c r="F149" s="260">
        <v>42649</v>
      </c>
      <c r="G149" s="260">
        <v>46301</v>
      </c>
      <c r="H149" s="261">
        <f t="shared" si="16"/>
        <v>44840</v>
      </c>
      <c r="I149" s="265">
        <f t="shared" si="13"/>
        <v>44840</v>
      </c>
      <c r="J149" s="260">
        <f t="shared" si="17"/>
        <v>44840</v>
      </c>
      <c r="K149" s="273">
        <f t="shared" si="14"/>
        <v>44834</v>
      </c>
      <c r="L149" s="134">
        <v>28250000</v>
      </c>
      <c r="M149" s="120">
        <f aca="true" t="shared" si="18" ref="M149:M156">+L149*100000</f>
        <v>2825000000000</v>
      </c>
      <c r="N149" s="264">
        <v>6.2</v>
      </c>
    </row>
    <row r="150" spans="1:14" s="266" customFormat="1" ht="21.75" customHeight="1">
      <c r="A150" s="109">
        <v>146</v>
      </c>
      <c r="B150" s="259" t="s">
        <v>291</v>
      </c>
      <c r="C150" s="259" t="s">
        <v>292</v>
      </c>
      <c r="D150" s="302" t="s">
        <v>2</v>
      </c>
      <c r="E150" s="118">
        <v>20</v>
      </c>
      <c r="F150" s="260">
        <v>42649</v>
      </c>
      <c r="G150" s="260">
        <v>49954</v>
      </c>
      <c r="H150" s="261">
        <f t="shared" si="16"/>
        <v>44840</v>
      </c>
      <c r="I150" s="265">
        <f t="shared" si="13"/>
        <v>44840</v>
      </c>
      <c r="J150" s="260">
        <f t="shared" si="17"/>
        <v>44840</v>
      </c>
      <c r="K150" s="273">
        <f t="shared" si="14"/>
        <v>44834</v>
      </c>
      <c r="L150" s="134">
        <v>20830000</v>
      </c>
      <c r="M150" s="120">
        <f t="shared" si="18"/>
        <v>2083000000000</v>
      </c>
      <c r="N150" s="264">
        <v>7.7</v>
      </c>
    </row>
    <row r="151" spans="1:14" s="266" customFormat="1" ht="21.75" customHeight="1">
      <c r="A151" s="109">
        <v>147</v>
      </c>
      <c r="B151" s="259" t="s">
        <v>358</v>
      </c>
      <c r="C151" s="259" t="s">
        <v>359</v>
      </c>
      <c r="D151" s="296" t="s">
        <v>2</v>
      </c>
      <c r="E151" s="118">
        <v>5</v>
      </c>
      <c r="F151" s="260">
        <v>43020</v>
      </c>
      <c r="G151" s="260">
        <v>44846</v>
      </c>
      <c r="H151" s="261">
        <f t="shared" si="16"/>
        <v>44846</v>
      </c>
      <c r="I151" s="265">
        <f t="shared" si="13"/>
        <v>44846</v>
      </c>
      <c r="J151" s="260">
        <f t="shared" si="17"/>
        <v>44846</v>
      </c>
      <c r="K151" s="273">
        <f t="shared" si="14"/>
        <v>44840</v>
      </c>
      <c r="L151" s="134">
        <v>28090000</v>
      </c>
      <c r="M151" s="120">
        <f t="shared" si="18"/>
        <v>2809000000000</v>
      </c>
      <c r="N151" s="264">
        <v>4.5</v>
      </c>
    </row>
    <row r="152" spans="1:14" s="266" customFormat="1" ht="21.75" customHeight="1">
      <c r="A152" s="109">
        <v>148</v>
      </c>
      <c r="B152" s="259" t="s">
        <v>293</v>
      </c>
      <c r="C152" s="259" t="s">
        <v>294</v>
      </c>
      <c r="D152" s="302" t="s">
        <v>2</v>
      </c>
      <c r="E152" s="118">
        <v>30</v>
      </c>
      <c r="F152" s="260">
        <v>42656</v>
      </c>
      <c r="G152" s="260">
        <v>53613</v>
      </c>
      <c r="H152" s="261">
        <f t="shared" si="16"/>
        <v>44847</v>
      </c>
      <c r="I152" s="265">
        <f t="shared" si="13"/>
        <v>44847</v>
      </c>
      <c r="J152" s="260">
        <f t="shared" si="17"/>
        <v>44847</v>
      </c>
      <c r="K152" s="273">
        <f t="shared" si="14"/>
        <v>44841</v>
      </c>
      <c r="L152" s="134">
        <v>73751000</v>
      </c>
      <c r="M152" s="120">
        <f t="shared" si="18"/>
        <v>7375100000000</v>
      </c>
      <c r="N152" s="264">
        <v>7.9</v>
      </c>
    </row>
    <row r="153" spans="1:14" s="266" customFormat="1" ht="21.75" customHeight="1">
      <c r="A153" s="109">
        <v>149</v>
      </c>
      <c r="B153" s="259" t="s">
        <v>101</v>
      </c>
      <c r="C153" s="278" t="s">
        <v>117</v>
      </c>
      <c r="D153" s="302" t="s">
        <v>2</v>
      </c>
      <c r="E153" s="118">
        <v>15</v>
      </c>
      <c r="F153" s="260">
        <v>41927</v>
      </c>
      <c r="G153" s="260">
        <v>47406</v>
      </c>
      <c r="H153" s="261">
        <f t="shared" si="16"/>
        <v>44849</v>
      </c>
      <c r="I153" s="265">
        <f t="shared" si="13"/>
        <v>44851</v>
      </c>
      <c r="J153" s="260">
        <f t="shared" si="17"/>
        <v>44851</v>
      </c>
      <c r="K153" s="273">
        <f t="shared" si="14"/>
        <v>44845</v>
      </c>
      <c r="L153" s="134">
        <v>30080000</v>
      </c>
      <c r="M153" s="120">
        <f t="shared" si="18"/>
        <v>3008000000000</v>
      </c>
      <c r="N153" s="283">
        <v>7</v>
      </c>
    </row>
    <row r="154" spans="1:14" s="266" customFormat="1" ht="21.75" customHeight="1">
      <c r="A154" s="109">
        <v>150</v>
      </c>
      <c r="B154" s="259" t="s">
        <v>102</v>
      </c>
      <c r="C154" s="278" t="s">
        <v>118</v>
      </c>
      <c r="D154" s="302" t="s">
        <v>2</v>
      </c>
      <c r="E154" s="118">
        <v>10</v>
      </c>
      <c r="F154" s="260">
        <v>41927</v>
      </c>
      <c r="G154" s="260">
        <v>45580</v>
      </c>
      <c r="H154" s="261">
        <f t="shared" si="16"/>
        <v>44849</v>
      </c>
      <c r="I154" s="265">
        <f t="shared" si="13"/>
        <v>44851</v>
      </c>
      <c r="J154" s="260">
        <f t="shared" si="17"/>
        <v>44851</v>
      </c>
      <c r="K154" s="273">
        <f t="shared" si="14"/>
        <v>44845</v>
      </c>
      <c r="L154" s="134">
        <v>37560000</v>
      </c>
      <c r="M154" s="120">
        <f t="shared" si="18"/>
        <v>3756000000000</v>
      </c>
      <c r="N154" s="283">
        <v>6.1</v>
      </c>
    </row>
    <row r="155" spans="1:14" s="266" customFormat="1" ht="21.75" customHeight="1">
      <c r="A155" s="109">
        <v>151</v>
      </c>
      <c r="B155" s="270" t="s">
        <v>508</v>
      </c>
      <c r="C155" s="270" t="s">
        <v>509</v>
      </c>
      <c r="D155" s="300" t="s">
        <v>2</v>
      </c>
      <c r="E155" s="271">
        <v>15</v>
      </c>
      <c r="F155" s="272">
        <v>44119</v>
      </c>
      <c r="G155" s="272">
        <v>49597</v>
      </c>
      <c r="H155" s="261">
        <f t="shared" si="16"/>
        <v>44849</v>
      </c>
      <c r="I155" s="265">
        <f t="shared" si="13"/>
        <v>44851</v>
      </c>
      <c r="J155" s="260">
        <f t="shared" si="17"/>
        <v>44851</v>
      </c>
      <c r="K155" s="273">
        <f t="shared" si="14"/>
        <v>44845</v>
      </c>
      <c r="L155" s="274">
        <v>134420000</v>
      </c>
      <c r="M155" s="120">
        <f t="shared" si="18"/>
        <v>13442000000000</v>
      </c>
      <c r="N155" s="282">
        <v>2.7</v>
      </c>
    </row>
    <row r="156" spans="1:14" s="266" customFormat="1" ht="21.75" customHeight="1">
      <c r="A156" s="109">
        <v>152</v>
      </c>
      <c r="B156" s="270" t="s">
        <v>510</v>
      </c>
      <c r="C156" s="270" t="s">
        <v>511</v>
      </c>
      <c r="D156" s="300" t="s">
        <v>2</v>
      </c>
      <c r="E156" s="271">
        <v>30</v>
      </c>
      <c r="F156" s="272">
        <v>44119</v>
      </c>
      <c r="G156" s="272">
        <v>55076</v>
      </c>
      <c r="H156" s="261">
        <f t="shared" si="16"/>
        <v>44849</v>
      </c>
      <c r="I156" s="265">
        <f t="shared" si="13"/>
        <v>44851</v>
      </c>
      <c r="J156" s="260">
        <f t="shared" si="17"/>
        <v>44851</v>
      </c>
      <c r="K156" s="273">
        <f t="shared" si="14"/>
        <v>44845</v>
      </c>
      <c r="L156" s="274">
        <f>80240000+6135000</f>
        <v>86375000</v>
      </c>
      <c r="M156" s="120">
        <f t="shared" si="18"/>
        <v>8637500000000</v>
      </c>
      <c r="N156" s="282">
        <v>3.2</v>
      </c>
    </row>
    <row r="157" spans="1:14" s="266" customFormat="1" ht="21.75" customHeight="1">
      <c r="A157" s="109">
        <v>153</v>
      </c>
      <c r="B157" s="259" t="s">
        <v>389</v>
      </c>
      <c r="C157" s="259" t="s">
        <v>388</v>
      </c>
      <c r="D157" s="296" t="s">
        <v>2</v>
      </c>
      <c r="E157" s="267">
        <v>15</v>
      </c>
      <c r="F157" s="268">
        <v>43755</v>
      </c>
      <c r="G157" s="268">
        <v>49234</v>
      </c>
      <c r="H157" s="261">
        <f t="shared" si="16"/>
        <v>44851</v>
      </c>
      <c r="I157" s="265">
        <f t="shared" si="13"/>
        <v>44851</v>
      </c>
      <c r="J157" s="260">
        <f t="shared" si="17"/>
        <v>44851</v>
      </c>
      <c r="K157" s="273">
        <f t="shared" si="14"/>
        <v>44845</v>
      </c>
      <c r="L157" s="269">
        <v>140950000</v>
      </c>
      <c r="M157" s="120">
        <f>L157*100000</f>
        <v>14095000000000</v>
      </c>
      <c r="N157" s="281">
        <v>4</v>
      </c>
    </row>
    <row r="158" spans="1:14" ht="21.75" customHeight="1">
      <c r="A158" s="109">
        <v>154</v>
      </c>
      <c r="B158" s="259" t="s">
        <v>360</v>
      </c>
      <c r="C158" s="278" t="s">
        <v>361</v>
      </c>
      <c r="D158" s="296" t="s">
        <v>2</v>
      </c>
      <c r="E158" s="118">
        <v>7</v>
      </c>
      <c r="F158" s="260">
        <v>43027</v>
      </c>
      <c r="G158" s="260">
        <v>45584</v>
      </c>
      <c r="H158" s="261">
        <f t="shared" si="16"/>
        <v>44853</v>
      </c>
      <c r="I158" s="265">
        <f t="shared" si="13"/>
        <v>44853</v>
      </c>
      <c r="J158" s="260">
        <f t="shared" si="17"/>
        <v>44853</v>
      </c>
      <c r="K158" s="273">
        <f t="shared" si="14"/>
        <v>44847</v>
      </c>
      <c r="L158" s="134">
        <v>17840000</v>
      </c>
      <c r="M158" s="120">
        <f aca="true" t="shared" si="19" ref="M158:M172">+L158*100000</f>
        <v>1784000000000</v>
      </c>
      <c r="N158" s="264">
        <v>4.8</v>
      </c>
    </row>
    <row r="159" spans="1:14" ht="21.75" customHeight="1">
      <c r="A159" s="109">
        <v>155</v>
      </c>
      <c r="B159" s="270" t="s">
        <v>568</v>
      </c>
      <c r="C159" s="270" t="s">
        <v>569</v>
      </c>
      <c r="D159" s="298" t="s">
        <v>2</v>
      </c>
      <c r="E159" s="271">
        <v>5</v>
      </c>
      <c r="F159" s="272">
        <v>44497</v>
      </c>
      <c r="G159" s="272">
        <v>46323</v>
      </c>
      <c r="H159" s="261">
        <f t="shared" si="16"/>
        <v>44862</v>
      </c>
      <c r="I159" s="265">
        <f t="shared" si="13"/>
        <v>44862</v>
      </c>
      <c r="J159" s="260">
        <f t="shared" si="17"/>
        <v>44862</v>
      </c>
      <c r="K159" s="273">
        <f t="shared" si="14"/>
        <v>44858</v>
      </c>
      <c r="L159" s="274">
        <v>9200000</v>
      </c>
      <c r="M159" s="120">
        <f t="shared" si="19"/>
        <v>920000000000</v>
      </c>
      <c r="N159" s="282">
        <v>0.8</v>
      </c>
    </row>
    <row r="160" spans="1:14" ht="21.75" customHeight="1">
      <c r="A160" s="109">
        <v>156</v>
      </c>
      <c r="B160" s="259" t="s">
        <v>171</v>
      </c>
      <c r="C160" s="259" t="s">
        <v>176</v>
      </c>
      <c r="D160" s="302" t="s">
        <v>196</v>
      </c>
      <c r="E160" s="118">
        <v>20</v>
      </c>
      <c r="F160" s="260">
        <v>42306</v>
      </c>
      <c r="G160" s="260">
        <v>49611</v>
      </c>
      <c r="H160" s="261">
        <f t="shared" si="16"/>
        <v>44863</v>
      </c>
      <c r="I160" s="265">
        <f t="shared" si="13"/>
        <v>44865</v>
      </c>
      <c r="J160" s="260">
        <f t="shared" si="17"/>
        <v>44865</v>
      </c>
      <c r="K160" s="273">
        <f t="shared" si="14"/>
        <v>44859</v>
      </c>
      <c r="L160" s="120">
        <v>16000000</v>
      </c>
      <c r="M160" s="120">
        <f t="shared" si="19"/>
        <v>1600000000000</v>
      </c>
      <c r="N160" s="264">
        <v>7.75</v>
      </c>
    </row>
    <row r="161" spans="1:14" ht="21.75" customHeight="1">
      <c r="A161" s="109">
        <v>157</v>
      </c>
      <c r="B161" s="270" t="s">
        <v>512</v>
      </c>
      <c r="C161" s="270" t="s">
        <v>513</v>
      </c>
      <c r="D161" s="300" t="s">
        <v>2</v>
      </c>
      <c r="E161" s="271">
        <v>7</v>
      </c>
      <c r="F161" s="272">
        <v>44133</v>
      </c>
      <c r="G161" s="272">
        <v>46689</v>
      </c>
      <c r="H161" s="261">
        <f t="shared" si="16"/>
        <v>44863</v>
      </c>
      <c r="I161" s="265">
        <f t="shared" si="13"/>
        <v>44865</v>
      </c>
      <c r="J161" s="260">
        <f t="shared" si="17"/>
        <v>44865</v>
      </c>
      <c r="K161" s="273">
        <f t="shared" si="14"/>
        <v>44859</v>
      </c>
      <c r="L161" s="274">
        <v>2500000</v>
      </c>
      <c r="M161" s="120">
        <f t="shared" si="19"/>
        <v>250000000000</v>
      </c>
      <c r="N161" s="282">
        <v>1.5</v>
      </c>
    </row>
    <row r="162" spans="1:14" ht="21.75" customHeight="1">
      <c r="A162" s="109">
        <v>158</v>
      </c>
      <c r="B162" s="259" t="s">
        <v>387</v>
      </c>
      <c r="C162" s="278" t="s">
        <v>386</v>
      </c>
      <c r="D162" s="296" t="s">
        <v>2</v>
      </c>
      <c r="E162" s="118">
        <v>5</v>
      </c>
      <c r="F162" s="260">
        <v>43405</v>
      </c>
      <c r="G162" s="260">
        <v>45231</v>
      </c>
      <c r="H162" s="261">
        <f t="shared" si="16"/>
        <v>44866</v>
      </c>
      <c r="I162" s="265">
        <f t="shared" si="13"/>
        <v>44866</v>
      </c>
      <c r="J162" s="260">
        <f t="shared" si="17"/>
        <v>44866</v>
      </c>
      <c r="K162" s="273">
        <f t="shared" si="14"/>
        <v>44860</v>
      </c>
      <c r="L162" s="134">
        <v>2750000</v>
      </c>
      <c r="M162" s="120">
        <f t="shared" si="19"/>
        <v>275000000000</v>
      </c>
      <c r="N162" s="264">
        <v>4.2</v>
      </c>
    </row>
    <row r="163" spans="1:14" ht="21.75" customHeight="1">
      <c r="A163" s="109">
        <v>159</v>
      </c>
      <c r="B163" s="259" t="s">
        <v>362</v>
      </c>
      <c r="C163" s="259" t="s">
        <v>363</v>
      </c>
      <c r="D163" s="296" t="s">
        <v>2</v>
      </c>
      <c r="E163" s="118">
        <v>10</v>
      </c>
      <c r="F163" s="260">
        <v>43041</v>
      </c>
      <c r="G163" s="260">
        <v>46693</v>
      </c>
      <c r="H163" s="261">
        <f t="shared" si="16"/>
        <v>44867</v>
      </c>
      <c r="I163" s="265">
        <f t="shared" si="13"/>
        <v>44867</v>
      </c>
      <c r="J163" s="260">
        <f t="shared" si="17"/>
        <v>44867</v>
      </c>
      <c r="K163" s="273">
        <f t="shared" si="14"/>
        <v>44861</v>
      </c>
      <c r="L163" s="134">
        <v>29300000</v>
      </c>
      <c r="M163" s="120">
        <f t="shared" si="19"/>
        <v>2930000000000</v>
      </c>
      <c r="N163" s="264">
        <v>5.4</v>
      </c>
    </row>
    <row r="164" spans="1:14" ht="21.75" customHeight="1">
      <c r="A164" s="109">
        <v>160</v>
      </c>
      <c r="B164" s="270" t="s">
        <v>570</v>
      </c>
      <c r="C164" s="270" t="s">
        <v>515</v>
      </c>
      <c r="D164" s="300" t="s">
        <v>2</v>
      </c>
      <c r="E164" s="271">
        <v>5</v>
      </c>
      <c r="F164" s="272">
        <v>44077</v>
      </c>
      <c r="G164" s="272">
        <v>45964</v>
      </c>
      <c r="H164" s="261">
        <f t="shared" si="16"/>
        <v>44868</v>
      </c>
      <c r="I164" s="265">
        <f t="shared" si="13"/>
        <v>44868</v>
      </c>
      <c r="J164" s="260">
        <f t="shared" si="17"/>
        <v>44868</v>
      </c>
      <c r="K164" s="273">
        <f t="shared" si="14"/>
        <v>44862</v>
      </c>
      <c r="L164" s="274">
        <v>44900000</v>
      </c>
      <c r="M164" s="120">
        <f t="shared" si="19"/>
        <v>4490000000000</v>
      </c>
      <c r="N164" s="282">
        <v>1.6</v>
      </c>
    </row>
    <row r="165" spans="1:14" ht="21.75" customHeight="1">
      <c r="A165" s="109">
        <v>161</v>
      </c>
      <c r="B165" s="270" t="s">
        <v>516</v>
      </c>
      <c r="C165" s="270" t="s">
        <v>517</v>
      </c>
      <c r="D165" s="300" t="s">
        <v>2</v>
      </c>
      <c r="E165" s="271">
        <v>10</v>
      </c>
      <c r="F165" s="272">
        <v>44147</v>
      </c>
      <c r="G165" s="272">
        <v>47799</v>
      </c>
      <c r="H165" s="261">
        <f t="shared" si="16"/>
        <v>44877</v>
      </c>
      <c r="I165" s="265">
        <f t="shared" si="13"/>
        <v>44879</v>
      </c>
      <c r="J165" s="260">
        <f t="shared" si="17"/>
        <v>44879</v>
      </c>
      <c r="K165" s="273">
        <f t="shared" si="14"/>
        <v>44873</v>
      </c>
      <c r="L165" s="274">
        <v>134510000</v>
      </c>
      <c r="M165" s="120">
        <f t="shared" si="19"/>
        <v>13451000000000</v>
      </c>
      <c r="N165" s="282">
        <v>2.5</v>
      </c>
    </row>
    <row r="166" spans="1:14" ht="21.75" customHeight="1">
      <c r="A166" s="109">
        <v>162</v>
      </c>
      <c r="B166" s="259" t="s">
        <v>121</v>
      </c>
      <c r="C166" s="278" t="s">
        <v>122</v>
      </c>
      <c r="D166" s="301" t="s">
        <v>2</v>
      </c>
      <c r="E166" s="118">
        <v>10</v>
      </c>
      <c r="F166" s="260">
        <v>41958</v>
      </c>
      <c r="G166" s="260">
        <v>45611</v>
      </c>
      <c r="H166" s="261">
        <f t="shared" si="16"/>
        <v>44880</v>
      </c>
      <c r="I166" s="265">
        <f t="shared" si="13"/>
        <v>44880</v>
      </c>
      <c r="J166" s="260">
        <f t="shared" si="17"/>
        <v>44880</v>
      </c>
      <c r="K166" s="273">
        <f t="shared" si="14"/>
        <v>44874</v>
      </c>
      <c r="L166" s="134">
        <v>2000000</v>
      </c>
      <c r="M166" s="120">
        <f t="shared" si="19"/>
        <v>200000000000</v>
      </c>
      <c r="N166" s="283">
        <v>6.4</v>
      </c>
    </row>
    <row r="167" spans="1:14" ht="21.75" customHeight="1">
      <c r="A167" s="109">
        <v>163</v>
      </c>
      <c r="B167" s="259" t="s">
        <v>385</v>
      </c>
      <c r="C167" s="278" t="s">
        <v>384</v>
      </c>
      <c r="D167" s="296" t="s">
        <v>2</v>
      </c>
      <c r="E167" s="118">
        <v>15</v>
      </c>
      <c r="F167" s="260">
        <v>43419</v>
      </c>
      <c r="G167" s="260">
        <v>48898</v>
      </c>
      <c r="H167" s="261">
        <f t="shared" si="16"/>
        <v>44880</v>
      </c>
      <c r="I167" s="265">
        <f t="shared" si="13"/>
        <v>44880</v>
      </c>
      <c r="J167" s="260">
        <f t="shared" si="17"/>
        <v>44880</v>
      </c>
      <c r="K167" s="273">
        <f t="shared" si="14"/>
        <v>44874</v>
      </c>
      <c r="L167" s="134">
        <f>32100000+26000000</f>
        <v>58100000</v>
      </c>
      <c r="M167" s="120">
        <f t="shared" si="19"/>
        <v>5810000000000</v>
      </c>
      <c r="N167" s="264">
        <v>5.3</v>
      </c>
    </row>
    <row r="168" spans="1:14" ht="21.75" customHeight="1">
      <c r="A168" s="109">
        <v>164</v>
      </c>
      <c r="B168" s="259" t="s">
        <v>383</v>
      </c>
      <c r="C168" s="278" t="s">
        <v>382</v>
      </c>
      <c r="D168" s="296" t="s">
        <v>2</v>
      </c>
      <c r="E168" s="118">
        <v>10</v>
      </c>
      <c r="F168" s="260">
        <v>43419</v>
      </c>
      <c r="G168" s="260">
        <v>47072</v>
      </c>
      <c r="H168" s="261">
        <f t="shared" si="16"/>
        <v>44880</v>
      </c>
      <c r="I168" s="265">
        <f t="shared" si="13"/>
        <v>44880</v>
      </c>
      <c r="J168" s="260">
        <f t="shared" si="17"/>
        <v>44880</v>
      </c>
      <c r="K168" s="273">
        <f t="shared" si="14"/>
        <v>44874</v>
      </c>
      <c r="L168" s="134">
        <f>53810000+26000000</f>
        <v>79810000</v>
      </c>
      <c r="M168" s="120">
        <f t="shared" si="19"/>
        <v>7981000000000</v>
      </c>
      <c r="N168" s="264">
        <v>5</v>
      </c>
    </row>
    <row r="169" spans="1:14" ht="21.75" customHeight="1">
      <c r="A169" s="109">
        <v>165</v>
      </c>
      <c r="B169" s="270" t="s">
        <v>571</v>
      </c>
      <c r="C169" s="270" t="s">
        <v>572</v>
      </c>
      <c r="D169" s="298" t="s">
        <v>2</v>
      </c>
      <c r="E169" s="271">
        <v>10</v>
      </c>
      <c r="F169" s="272">
        <v>44518</v>
      </c>
      <c r="G169" s="272">
        <v>48170</v>
      </c>
      <c r="H169" s="261">
        <f t="shared" si="16"/>
        <v>44883</v>
      </c>
      <c r="I169" s="265">
        <f aca="true" t="shared" si="20" ref="I169:I181">IF(WEEKDAY(H169)=7,H169+2,IF(WEEKDAY(H169)=1,H169+1,H169))</f>
        <v>44883</v>
      </c>
      <c r="J169" s="260">
        <f t="shared" si="17"/>
        <v>44883</v>
      </c>
      <c r="K169" s="273">
        <f t="shared" si="14"/>
        <v>44879</v>
      </c>
      <c r="L169" s="274">
        <v>103970000</v>
      </c>
      <c r="M169" s="120">
        <f t="shared" si="19"/>
        <v>10397000000000</v>
      </c>
      <c r="N169" s="282">
        <v>2</v>
      </c>
    </row>
    <row r="170" spans="1:14" ht="21.75" customHeight="1">
      <c r="A170" s="109">
        <v>166</v>
      </c>
      <c r="B170" s="270" t="s">
        <v>573</v>
      </c>
      <c r="C170" s="270" t="s">
        <v>574</v>
      </c>
      <c r="D170" s="298" t="s">
        <v>2</v>
      </c>
      <c r="E170" s="271">
        <v>15</v>
      </c>
      <c r="F170" s="272">
        <v>44525</v>
      </c>
      <c r="G170" s="272">
        <v>50004</v>
      </c>
      <c r="H170" s="261">
        <f t="shared" si="16"/>
        <v>44890</v>
      </c>
      <c r="I170" s="265">
        <f t="shared" si="20"/>
        <v>44890</v>
      </c>
      <c r="J170" s="260">
        <f t="shared" si="17"/>
        <v>44890</v>
      </c>
      <c r="K170" s="273">
        <f aca="true" t="shared" si="21" ref="K170:K181">IF(WEEKDAY(I170)=6,I170-4,I170-6)</f>
        <v>44886</v>
      </c>
      <c r="L170" s="274">
        <v>175640000</v>
      </c>
      <c r="M170" s="120">
        <f t="shared" si="19"/>
        <v>17564000000000</v>
      </c>
      <c r="N170" s="282">
        <v>2.3</v>
      </c>
    </row>
    <row r="171" spans="1:14" ht="21.75" customHeight="1">
      <c r="A171" s="109">
        <v>167</v>
      </c>
      <c r="B171" s="270" t="s">
        <v>575</v>
      </c>
      <c r="C171" s="270" t="s">
        <v>576</v>
      </c>
      <c r="D171" s="298" t="s">
        <v>2</v>
      </c>
      <c r="E171" s="271">
        <v>20</v>
      </c>
      <c r="F171" s="272">
        <v>44525</v>
      </c>
      <c r="G171" s="272">
        <v>51830</v>
      </c>
      <c r="H171" s="261">
        <f t="shared" si="16"/>
        <v>44890</v>
      </c>
      <c r="I171" s="265">
        <f t="shared" si="20"/>
        <v>44890</v>
      </c>
      <c r="J171" s="260">
        <f t="shared" si="17"/>
        <v>44890</v>
      </c>
      <c r="K171" s="273">
        <f t="shared" si="21"/>
        <v>44886</v>
      </c>
      <c r="L171" s="274">
        <v>87570000</v>
      </c>
      <c r="M171" s="120">
        <f t="shared" si="19"/>
        <v>8757000000000</v>
      </c>
      <c r="N171" s="282">
        <v>2.7</v>
      </c>
    </row>
    <row r="172" spans="1:14" ht="21.75" customHeight="1">
      <c r="A172" s="109">
        <v>168</v>
      </c>
      <c r="B172" s="270" t="s">
        <v>518</v>
      </c>
      <c r="C172" s="270" t="s">
        <v>519</v>
      </c>
      <c r="D172" s="300" t="s">
        <v>2</v>
      </c>
      <c r="E172" s="271">
        <v>15</v>
      </c>
      <c r="F172" s="272">
        <v>44161</v>
      </c>
      <c r="G172" s="272">
        <v>49639</v>
      </c>
      <c r="H172" s="261">
        <f t="shared" si="16"/>
        <v>44891</v>
      </c>
      <c r="I172" s="265">
        <f t="shared" si="20"/>
        <v>44893</v>
      </c>
      <c r="J172" s="260">
        <f t="shared" si="17"/>
        <v>44893</v>
      </c>
      <c r="K172" s="273">
        <f t="shared" si="21"/>
        <v>44887</v>
      </c>
      <c r="L172" s="274">
        <v>145000000</v>
      </c>
      <c r="M172" s="120">
        <f t="shared" si="19"/>
        <v>14500000000000</v>
      </c>
      <c r="N172" s="282">
        <v>2.7</v>
      </c>
    </row>
    <row r="173" spans="1:14" ht="21.75" customHeight="1">
      <c r="A173" s="109">
        <v>169</v>
      </c>
      <c r="B173" s="278" t="s">
        <v>381</v>
      </c>
      <c r="C173" s="278" t="s">
        <v>380</v>
      </c>
      <c r="D173" s="296" t="s">
        <v>2</v>
      </c>
      <c r="E173" s="118">
        <v>10</v>
      </c>
      <c r="F173" s="268">
        <v>43804</v>
      </c>
      <c r="G173" s="268">
        <v>47457</v>
      </c>
      <c r="H173" s="261">
        <f t="shared" si="16"/>
        <v>44900</v>
      </c>
      <c r="I173" s="265">
        <f t="shared" si="20"/>
        <v>44900</v>
      </c>
      <c r="J173" s="260">
        <f t="shared" si="17"/>
        <v>44900</v>
      </c>
      <c r="K173" s="273">
        <f t="shared" si="21"/>
        <v>44894</v>
      </c>
      <c r="L173" s="120">
        <v>43500000</v>
      </c>
      <c r="M173" s="120">
        <f>L173*100000</f>
        <v>4350000000000</v>
      </c>
      <c r="N173" s="283">
        <v>3.5</v>
      </c>
    </row>
    <row r="174" spans="1:14" ht="21.75" customHeight="1">
      <c r="A174" s="109">
        <v>170</v>
      </c>
      <c r="B174" s="259" t="s">
        <v>379</v>
      </c>
      <c r="C174" s="259" t="s">
        <v>378</v>
      </c>
      <c r="D174" s="299" t="s">
        <v>2</v>
      </c>
      <c r="E174" s="118">
        <v>15</v>
      </c>
      <c r="F174" s="260">
        <v>43447</v>
      </c>
      <c r="G174" s="260">
        <v>48926</v>
      </c>
      <c r="H174" s="261">
        <f t="shared" si="16"/>
        <v>44908</v>
      </c>
      <c r="I174" s="265">
        <f t="shared" si="20"/>
        <v>44908</v>
      </c>
      <c r="J174" s="260">
        <f t="shared" si="17"/>
        <v>44908</v>
      </c>
      <c r="K174" s="273">
        <f t="shared" si="21"/>
        <v>44902</v>
      </c>
      <c r="L174" s="134">
        <v>85400000</v>
      </c>
      <c r="M174" s="120">
        <f>+L174*100000</f>
        <v>8540000000000</v>
      </c>
      <c r="N174" s="264">
        <v>5.3</v>
      </c>
    </row>
    <row r="175" spans="1:14" ht="21.75" customHeight="1">
      <c r="A175" s="109">
        <v>171</v>
      </c>
      <c r="B175" s="259" t="s">
        <v>377</v>
      </c>
      <c r="C175" s="259" t="s">
        <v>376</v>
      </c>
      <c r="D175" s="299" t="s">
        <v>2</v>
      </c>
      <c r="E175" s="118">
        <v>10</v>
      </c>
      <c r="F175" s="260">
        <v>43447</v>
      </c>
      <c r="G175" s="260">
        <v>47100</v>
      </c>
      <c r="H175" s="261">
        <f t="shared" si="16"/>
        <v>44908</v>
      </c>
      <c r="I175" s="265">
        <f t="shared" si="20"/>
        <v>44908</v>
      </c>
      <c r="J175" s="260">
        <f t="shared" si="17"/>
        <v>44908</v>
      </c>
      <c r="K175" s="273">
        <f t="shared" si="21"/>
        <v>44902</v>
      </c>
      <c r="L175" s="134">
        <v>104000000</v>
      </c>
      <c r="M175" s="120">
        <f>+L175*100000</f>
        <v>10400000000000</v>
      </c>
      <c r="N175" s="264">
        <v>5.1</v>
      </c>
    </row>
    <row r="176" spans="1:14" ht="21.75" customHeight="1">
      <c r="A176" s="109">
        <v>172</v>
      </c>
      <c r="B176" s="259" t="s">
        <v>520</v>
      </c>
      <c r="C176" s="259" t="s">
        <v>521</v>
      </c>
      <c r="D176" s="299" t="s">
        <v>2</v>
      </c>
      <c r="E176" s="118">
        <v>10</v>
      </c>
      <c r="F176" s="260">
        <v>44182</v>
      </c>
      <c r="G176" s="260">
        <v>47834</v>
      </c>
      <c r="H176" s="261">
        <f t="shared" si="16"/>
        <v>44912</v>
      </c>
      <c r="I176" s="265">
        <f t="shared" si="20"/>
        <v>44914</v>
      </c>
      <c r="J176" s="260">
        <f t="shared" si="17"/>
        <v>44914</v>
      </c>
      <c r="K176" s="273">
        <f t="shared" si="21"/>
        <v>44908</v>
      </c>
      <c r="L176" s="134">
        <v>75000000</v>
      </c>
      <c r="M176" s="120">
        <f>+L176*100000</f>
        <v>7500000000000</v>
      </c>
      <c r="N176" s="264">
        <v>2.3</v>
      </c>
    </row>
    <row r="177" spans="1:14" ht="21.75" customHeight="1">
      <c r="A177" s="109">
        <v>173</v>
      </c>
      <c r="B177" s="259" t="s">
        <v>522</v>
      </c>
      <c r="C177" s="259" t="s">
        <v>523</v>
      </c>
      <c r="D177" s="299" t="s">
        <v>2</v>
      </c>
      <c r="E177" s="118">
        <v>15</v>
      </c>
      <c r="F177" s="260">
        <v>44182</v>
      </c>
      <c r="G177" s="260">
        <v>49660</v>
      </c>
      <c r="H177" s="261">
        <f t="shared" si="16"/>
        <v>44912</v>
      </c>
      <c r="I177" s="265">
        <f t="shared" si="20"/>
        <v>44914</v>
      </c>
      <c r="J177" s="260">
        <f t="shared" si="17"/>
        <v>44914</v>
      </c>
      <c r="K177" s="273">
        <f t="shared" si="21"/>
        <v>44908</v>
      </c>
      <c r="L177" s="134">
        <v>120000000</v>
      </c>
      <c r="M177" s="120">
        <f>+L177*100000</f>
        <v>12000000000000</v>
      </c>
      <c r="N177" s="264">
        <v>2.5</v>
      </c>
    </row>
    <row r="178" spans="1:14" ht="21.75" customHeight="1">
      <c r="A178" s="109">
        <v>174</v>
      </c>
      <c r="B178" s="278" t="s">
        <v>375</v>
      </c>
      <c r="C178" s="259" t="s">
        <v>374</v>
      </c>
      <c r="D178" s="296" t="s">
        <v>2</v>
      </c>
      <c r="E178" s="269">
        <v>15</v>
      </c>
      <c r="F178" s="268">
        <v>43818</v>
      </c>
      <c r="G178" s="268">
        <v>49297</v>
      </c>
      <c r="H178" s="261">
        <f t="shared" si="16"/>
        <v>44914</v>
      </c>
      <c r="I178" s="265">
        <f t="shared" si="20"/>
        <v>44914</v>
      </c>
      <c r="J178" s="260">
        <f t="shared" si="17"/>
        <v>44914</v>
      </c>
      <c r="K178" s="273">
        <f t="shared" si="21"/>
        <v>44908</v>
      </c>
      <c r="L178" s="134">
        <v>2000000</v>
      </c>
      <c r="M178" s="120">
        <f>L178*100000</f>
        <v>200000000000</v>
      </c>
      <c r="N178" s="283">
        <v>3.6</v>
      </c>
    </row>
    <row r="179" spans="1:14" ht="21.75" customHeight="1">
      <c r="A179" s="109">
        <v>175</v>
      </c>
      <c r="B179" s="259" t="s">
        <v>373</v>
      </c>
      <c r="C179" s="259" t="s">
        <v>372</v>
      </c>
      <c r="D179" s="299" t="s">
        <v>2</v>
      </c>
      <c r="E179" s="303">
        <v>15</v>
      </c>
      <c r="F179" s="260">
        <v>43461</v>
      </c>
      <c r="G179" s="260">
        <v>48940</v>
      </c>
      <c r="H179" s="261">
        <f t="shared" si="16"/>
        <v>44922</v>
      </c>
      <c r="I179" s="265">
        <f t="shared" si="20"/>
        <v>44922</v>
      </c>
      <c r="J179" s="260">
        <f t="shared" si="17"/>
        <v>44922</v>
      </c>
      <c r="K179" s="273">
        <f t="shared" si="21"/>
        <v>44916</v>
      </c>
      <c r="L179" s="134">
        <v>100000</v>
      </c>
      <c r="M179" s="120">
        <f>+L179*100000</f>
        <v>10000000000</v>
      </c>
      <c r="N179" s="264">
        <v>5.3</v>
      </c>
    </row>
    <row r="180" spans="1:14" ht="21.75" customHeight="1">
      <c r="A180" s="109">
        <v>176</v>
      </c>
      <c r="B180" s="259" t="s">
        <v>371</v>
      </c>
      <c r="C180" s="259" t="s">
        <v>370</v>
      </c>
      <c r="D180" s="299" t="s">
        <v>2</v>
      </c>
      <c r="E180" s="303">
        <v>10</v>
      </c>
      <c r="F180" s="260">
        <v>43461</v>
      </c>
      <c r="G180" s="260">
        <v>47114</v>
      </c>
      <c r="H180" s="261">
        <f t="shared" si="16"/>
        <v>44922</v>
      </c>
      <c r="I180" s="265">
        <f t="shared" si="20"/>
        <v>44922</v>
      </c>
      <c r="J180" s="260">
        <f t="shared" si="17"/>
        <v>44922</v>
      </c>
      <c r="K180" s="273">
        <f t="shared" si="21"/>
        <v>44916</v>
      </c>
      <c r="L180" s="134">
        <v>43000000</v>
      </c>
      <c r="M180" s="120">
        <f>+L180*100000</f>
        <v>4300000000000</v>
      </c>
      <c r="N180" s="264">
        <v>5.1</v>
      </c>
    </row>
    <row r="181" spans="1:14" ht="21.75" customHeight="1">
      <c r="A181" s="109">
        <v>177</v>
      </c>
      <c r="B181" s="259" t="s">
        <v>194</v>
      </c>
      <c r="C181" s="259" t="s">
        <v>195</v>
      </c>
      <c r="D181" s="299" t="s">
        <v>196</v>
      </c>
      <c r="E181" s="118">
        <v>30</v>
      </c>
      <c r="F181" s="260">
        <v>42368</v>
      </c>
      <c r="G181" s="260">
        <v>53326</v>
      </c>
      <c r="H181" s="261">
        <f t="shared" si="16"/>
        <v>44925</v>
      </c>
      <c r="I181" s="265">
        <f t="shared" si="20"/>
        <v>44925</v>
      </c>
      <c r="J181" s="260">
        <f t="shared" si="17"/>
        <v>44925</v>
      </c>
      <c r="K181" s="273">
        <f t="shared" si="21"/>
        <v>44921</v>
      </c>
      <c r="L181" s="134">
        <f>39000000+25727400</f>
        <v>64727400</v>
      </c>
      <c r="M181" s="120">
        <f>+L181*100000</f>
        <v>6472740000000</v>
      </c>
      <c r="N181" s="264">
        <v>8</v>
      </c>
    </row>
    <row r="182" spans="1:14" s="15" customFormat="1" ht="21.75" customHeight="1">
      <c r="A182" s="42"/>
      <c r="B182" s="304" t="s">
        <v>128</v>
      </c>
      <c r="C182" s="304"/>
      <c r="D182" s="304"/>
      <c r="E182" s="304"/>
      <c r="F182" s="304"/>
      <c r="G182" s="305"/>
      <c r="H182" s="306"/>
      <c r="I182" s="307"/>
      <c r="J182" s="307"/>
      <c r="K182" s="307"/>
      <c r="L182" s="286">
        <f>SUM(L5:L181)</f>
        <v>13679374990</v>
      </c>
      <c r="M182" s="286">
        <f>SUM(M5:M181)</f>
        <v>1367937499000000</v>
      </c>
      <c r="N182" s="286"/>
    </row>
    <row r="183" spans="1:14" ht="12.75">
      <c r="A183" s="287"/>
      <c r="B183" s="287"/>
      <c r="C183" s="287"/>
      <c r="D183" s="287"/>
      <c r="E183" s="288"/>
      <c r="F183" s="289"/>
      <c r="G183" s="285"/>
      <c r="H183" s="290"/>
      <c r="I183" s="290"/>
      <c r="J183" s="291"/>
      <c r="K183" s="291"/>
      <c r="L183" s="292"/>
      <c r="M183" s="293"/>
      <c r="N183" s="294"/>
    </row>
    <row r="184" spans="1:14" ht="12.75">
      <c r="A184" s="245" t="s">
        <v>525</v>
      </c>
      <c r="B184" s="245"/>
      <c r="C184" s="245"/>
      <c r="D184" s="76"/>
      <c r="E184" s="77"/>
      <c r="F184" s="76"/>
      <c r="G184" s="76"/>
      <c r="H184" s="76"/>
      <c r="I184" s="76"/>
      <c r="J184" s="78"/>
      <c r="K184" s="78"/>
      <c r="L184" s="11"/>
      <c r="M184" s="12"/>
      <c r="N184" s="13"/>
    </row>
    <row r="185" spans="1:14" ht="32.25" customHeight="1">
      <c r="A185" s="245"/>
      <c r="B185" s="245"/>
      <c r="C185" s="245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</row>
    <row r="186" spans="1:14" s="15" customFormat="1" ht="42.75" customHeight="1">
      <c r="A186" s="81"/>
      <c r="B186" s="246" t="s">
        <v>123</v>
      </c>
      <c r="C186" s="246"/>
      <c r="D186" s="246"/>
      <c r="E186" s="233"/>
      <c r="F186" s="233"/>
      <c r="G186" s="246" t="s">
        <v>579</v>
      </c>
      <c r="H186" s="246"/>
      <c r="I186" s="246"/>
      <c r="J186" s="233"/>
      <c r="K186" s="233"/>
      <c r="L186" s="248" t="s">
        <v>125</v>
      </c>
      <c r="M186" s="248"/>
      <c r="N186" s="248"/>
    </row>
    <row r="187" spans="1:14" s="15" customFormat="1" ht="15" customHeight="1">
      <c r="A187" s="81"/>
      <c r="B187" s="144"/>
      <c r="C187" s="145"/>
      <c r="D187" s="234"/>
      <c r="E187" s="146"/>
      <c r="F187" s="146"/>
      <c r="G187" s="234"/>
      <c r="H187" s="234"/>
      <c r="I187" s="234"/>
      <c r="J187" s="234"/>
      <c r="K187" s="147"/>
      <c r="L187" s="148"/>
      <c r="M187" s="148"/>
      <c r="N187" s="148"/>
    </row>
    <row r="188" spans="1:14" s="15" customFormat="1" ht="15" customHeight="1">
      <c r="A188" s="81"/>
      <c r="B188" s="144"/>
      <c r="C188" s="145"/>
      <c r="D188" s="234"/>
      <c r="E188" s="146"/>
      <c r="F188" s="146"/>
      <c r="G188" s="234"/>
      <c r="H188" s="234"/>
      <c r="I188" s="234"/>
      <c r="J188" s="234"/>
      <c r="K188" s="147"/>
      <c r="L188" s="148"/>
      <c r="M188" s="148"/>
      <c r="N188" s="148"/>
    </row>
    <row r="189" spans="1:14" s="15" customFormat="1" ht="15" customHeight="1">
      <c r="A189" s="81"/>
      <c r="B189" s="144"/>
      <c r="C189" s="145"/>
      <c r="D189" s="234"/>
      <c r="E189" s="146"/>
      <c r="F189" s="146"/>
      <c r="G189" s="234"/>
      <c r="H189" s="234"/>
      <c r="I189" s="234"/>
      <c r="J189" s="234"/>
      <c r="K189" s="147"/>
      <c r="L189" s="148"/>
      <c r="M189" s="148"/>
      <c r="N189" s="148"/>
    </row>
    <row r="190" spans="1:14" s="15" customFormat="1" ht="21.75" customHeight="1">
      <c r="A190" s="76"/>
      <c r="B190" s="149"/>
      <c r="C190" s="145"/>
      <c r="D190" s="234"/>
      <c r="E190" s="146"/>
      <c r="F190" s="146"/>
      <c r="G190" s="234"/>
      <c r="H190" s="234"/>
      <c r="I190" s="234"/>
      <c r="J190" s="234"/>
      <c r="K190" s="147"/>
      <c r="L190" s="148"/>
      <c r="M190" s="148"/>
      <c r="N190" s="150"/>
    </row>
    <row r="191" spans="1:14" s="15" customFormat="1" ht="15" customHeight="1">
      <c r="A191" s="76"/>
      <c r="B191" s="246" t="s">
        <v>126</v>
      </c>
      <c r="C191" s="246"/>
      <c r="D191" s="246"/>
      <c r="E191" s="233"/>
      <c r="F191" s="233"/>
      <c r="G191" s="246" t="s">
        <v>577</v>
      </c>
      <c r="H191" s="246"/>
      <c r="I191" s="246"/>
      <c r="J191" s="234"/>
      <c r="K191" s="234"/>
      <c r="L191" s="247" t="s">
        <v>127</v>
      </c>
      <c r="M191" s="247"/>
      <c r="N191" s="247"/>
    </row>
  </sheetData>
  <sheetProtection/>
  <autoFilter ref="A4:N182"/>
  <mergeCells count="9">
    <mergeCell ref="A2:N2"/>
    <mergeCell ref="A184:C185"/>
    <mergeCell ref="B186:D186"/>
    <mergeCell ref="G186:I186"/>
    <mergeCell ref="L186:N186"/>
    <mergeCell ref="B191:D191"/>
    <mergeCell ref="G191:I191"/>
    <mergeCell ref="L191:N191"/>
    <mergeCell ref="B182:F182"/>
  </mergeCells>
  <conditionalFormatting sqref="L27:L33 I5:I181">
    <cfRule type="cellIs" priority="2" dxfId="0" operator="lessThan" stopIfTrue="1">
      <formula>40179</formula>
    </cfRule>
  </conditionalFormatting>
  <conditionalFormatting sqref="I4">
    <cfRule type="cellIs" priority="1" dxfId="0" operator="lessThan" stopIfTrue="1">
      <formula>40179</formula>
    </cfRule>
  </conditionalFormatting>
  <printOptions/>
  <pageMargins left="0.31496062992125984" right="0.1968503937007874" top="0.5905511811023623" bottom="0.3937007874015748" header="0.3937007874015748" footer="0.3937007874015748"/>
  <pageSetup orientation="portrait" paperSize="8" scale="95" r:id="rId3"/>
  <headerFooter differentFirst="1">
    <oddHeader>&amp;C 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8"/>
  <sheetViews>
    <sheetView zoomScalePageLayoutView="0" workbookViewId="0" topLeftCell="A181">
      <selection activeCell="A189" sqref="A189:N197"/>
    </sheetView>
  </sheetViews>
  <sheetFormatPr defaultColWidth="9.140625" defaultRowHeight="12.75"/>
  <cols>
    <col min="1" max="1" width="4.8515625" style="44" customWidth="1"/>
    <col min="2" max="2" width="10.28125" style="44" customWidth="1"/>
    <col min="3" max="3" width="13.8515625" style="44" customWidth="1"/>
    <col min="4" max="4" width="8.7109375" style="44" customWidth="1"/>
    <col min="5" max="5" width="5.7109375" style="45" customWidth="1"/>
    <col min="6" max="6" width="11.00390625" style="226" customWidth="1"/>
    <col min="7" max="7" width="11.00390625" style="227" customWidth="1"/>
    <col min="8" max="8" width="10.57421875" style="71" customWidth="1"/>
    <col min="9" max="9" width="10.421875" style="71" customWidth="1"/>
    <col min="10" max="11" width="11.57421875" style="228" customWidth="1"/>
    <col min="12" max="12" width="14.7109375" style="47" customWidth="1"/>
    <col min="13" max="13" width="20.140625" style="48" customWidth="1"/>
    <col min="14" max="14" width="8.00390625" style="49" customWidth="1"/>
    <col min="15" max="16384" width="9.140625" style="44" customWidth="1"/>
  </cols>
  <sheetData>
    <row r="1" spans="1:14" s="15" customFormat="1" ht="16.5" customHeight="1">
      <c r="A1" s="24"/>
      <c r="B1" s="24"/>
      <c r="C1" s="24"/>
      <c r="D1" s="24"/>
      <c r="E1" s="171"/>
      <c r="F1" s="24"/>
      <c r="G1" s="172"/>
      <c r="H1" s="173"/>
      <c r="I1" s="173"/>
      <c r="J1" s="173"/>
      <c r="K1" s="173"/>
      <c r="L1" s="172"/>
      <c r="M1" s="24"/>
      <c r="N1" s="174"/>
    </row>
    <row r="2" spans="1:14" ht="33" customHeight="1">
      <c r="A2" s="244" t="s">
        <v>526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ht="12.75"/>
    <row r="4" spans="1:14" ht="54.75" customHeight="1">
      <c r="A4" s="175" t="s">
        <v>4</v>
      </c>
      <c r="B4" s="175" t="s">
        <v>22</v>
      </c>
      <c r="C4" s="175" t="s">
        <v>5</v>
      </c>
      <c r="D4" s="175" t="s">
        <v>6</v>
      </c>
      <c r="E4" s="175" t="s">
        <v>7</v>
      </c>
      <c r="F4" s="175" t="s">
        <v>8</v>
      </c>
      <c r="G4" s="175" t="s">
        <v>9</v>
      </c>
      <c r="H4" s="175" t="s">
        <v>10</v>
      </c>
      <c r="I4" s="175" t="s">
        <v>11</v>
      </c>
      <c r="J4" s="175" t="s">
        <v>365</v>
      </c>
      <c r="K4" s="175" t="s">
        <v>15</v>
      </c>
      <c r="L4" s="175" t="s">
        <v>12</v>
      </c>
      <c r="M4" s="175" t="s">
        <v>13</v>
      </c>
      <c r="N4" s="175" t="s">
        <v>14</v>
      </c>
    </row>
    <row r="5" spans="1:14" ht="21" customHeight="1">
      <c r="A5" s="109">
        <v>1</v>
      </c>
      <c r="B5" s="176" t="s">
        <v>466</v>
      </c>
      <c r="C5" s="176" t="s">
        <v>465</v>
      </c>
      <c r="D5" s="177" t="s">
        <v>2</v>
      </c>
      <c r="E5" s="178">
        <v>15</v>
      </c>
      <c r="F5" s="179">
        <v>43468</v>
      </c>
      <c r="G5" s="179">
        <v>48947</v>
      </c>
      <c r="H5" s="180">
        <f aca="true" t="shared" si="0" ref="H5:H68">DATE(2021,MONTH(G5),DAY(G5))</f>
        <v>44199</v>
      </c>
      <c r="I5" s="181">
        <f aca="true" t="shared" si="1" ref="I5:I37">IF(WEEKDAY(H5)=7,H5+2,IF(WEEKDAY(H5)=1,H5+1,H5))</f>
        <v>44200</v>
      </c>
      <c r="J5" s="179">
        <f aca="true" t="shared" si="2" ref="J5:J68">+I5</f>
        <v>44200</v>
      </c>
      <c r="K5" s="182">
        <v>44193</v>
      </c>
      <c r="L5" s="111">
        <v>125000000</v>
      </c>
      <c r="M5" s="110">
        <f>L5*100000</f>
        <v>12500000000000</v>
      </c>
      <c r="N5" s="235">
        <v>5.3</v>
      </c>
    </row>
    <row r="6" spans="1:14" ht="21" customHeight="1">
      <c r="A6" s="109">
        <v>2</v>
      </c>
      <c r="B6" s="176" t="s">
        <v>464</v>
      </c>
      <c r="C6" s="176" t="s">
        <v>463</v>
      </c>
      <c r="D6" s="184" t="s">
        <v>2</v>
      </c>
      <c r="E6" s="178">
        <v>10</v>
      </c>
      <c r="F6" s="179">
        <v>43468</v>
      </c>
      <c r="G6" s="179">
        <v>47121</v>
      </c>
      <c r="H6" s="180">
        <f t="shared" si="0"/>
        <v>44199</v>
      </c>
      <c r="I6" s="181">
        <f t="shared" si="1"/>
        <v>44200</v>
      </c>
      <c r="J6" s="179">
        <f t="shared" si="2"/>
        <v>44200</v>
      </c>
      <c r="K6" s="182">
        <v>44193</v>
      </c>
      <c r="L6" s="111">
        <v>126500000</v>
      </c>
      <c r="M6" s="110">
        <f>L6*100000</f>
        <v>12650000000000</v>
      </c>
      <c r="N6" s="235">
        <v>5.1</v>
      </c>
    </row>
    <row r="7" spans="1:14" ht="21" customHeight="1">
      <c r="A7" s="109">
        <v>3</v>
      </c>
      <c r="B7" s="176" t="s">
        <v>462</v>
      </c>
      <c r="C7" s="176" t="s">
        <v>461</v>
      </c>
      <c r="D7" s="184" t="s">
        <v>2</v>
      </c>
      <c r="E7" s="178">
        <v>5</v>
      </c>
      <c r="F7" s="179">
        <v>43104</v>
      </c>
      <c r="G7" s="179">
        <v>44930</v>
      </c>
      <c r="H7" s="180">
        <f t="shared" si="0"/>
        <v>44200</v>
      </c>
      <c r="I7" s="181">
        <f t="shared" si="1"/>
        <v>44200</v>
      </c>
      <c r="J7" s="179">
        <f t="shared" si="2"/>
        <v>44200</v>
      </c>
      <c r="K7" s="182">
        <v>44193</v>
      </c>
      <c r="L7" s="111">
        <v>70290000</v>
      </c>
      <c r="M7" s="110">
        <f>+L7*100000</f>
        <v>7029000000000</v>
      </c>
      <c r="N7" s="235">
        <v>4.3</v>
      </c>
    </row>
    <row r="8" spans="1:14" s="183" customFormat="1" ht="21" customHeight="1">
      <c r="A8" s="109">
        <v>4</v>
      </c>
      <c r="B8" s="185" t="s">
        <v>460</v>
      </c>
      <c r="C8" s="185" t="s">
        <v>459</v>
      </c>
      <c r="D8" s="186" t="s">
        <v>2</v>
      </c>
      <c r="E8" s="187">
        <v>10</v>
      </c>
      <c r="F8" s="188">
        <v>43104</v>
      </c>
      <c r="G8" s="188">
        <v>46756</v>
      </c>
      <c r="H8" s="180">
        <f t="shared" si="0"/>
        <v>44200</v>
      </c>
      <c r="I8" s="181">
        <f t="shared" si="1"/>
        <v>44200</v>
      </c>
      <c r="J8" s="179">
        <f t="shared" si="2"/>
        <v>44200</v>
      </c>
      <c r="K8" s="182">
        <v>44193</v>
      </c>
      <c r="L8" s="189">
        <v>81000000</v>
      </c>
      <c r="M8" s="190">
        <f>+L8*100000</f>
        <v>8100000000000</v>
      </c>
      <c r="N8" s="236">
        <v>5.1</v>
      </c>
    </row>
    <row r="9" spans="1:14" ht="21" customHeight="1">
      <c r="A9" s="109">
        <v>5</v>
      </c>
      <c r="B9" s="176" t="s">
        <v>297</v>
      </c>
      <c r="C9" s="176" t="s">
        <v>298</v>
      </c>
      <c r="D9" s="184" t="s">
        <v>2</v>
      </c>
      <c r="E9" s="178">
        <v>15</v>
      </c>
      <c r="F9" s="179">
        <v>42740</v>
      </c>
      <c r="G9" s="179">
        <v>48218</v>
      </c>
      <c r="H9" s="180">
        <f t="shared" si="0"/>
        <v>44201</v>
      </c>
      <c r="I9" s="181">
        <f t="shared" si="1"/>
        <v>44201</v>
      </c>
      <c r="J9" s="179">
        <f t="shared" si="2"/>
        <v>44201</v>
      </c>
      <c r="K9" s="182">
        <v>44194</v>
      </c>
      <c r="L9" s="111">
        <v>59533000</v>
      </c>
      <c r="M9" s="110">
        <f>+L9*100000</f>
        <v>5953300000000</v>
      </c>
      <c r="N9" s="235">
        <v>7.2</v>
      </c>
    </row>
    <row r="10" spans="1:14" s="183" customFormat="1" ht="21" customHeight="1">
      <c r="A10" s="109">
        <v>6</v>
      </c>
      <c r="B10" s="185" t="s">
        <v>203</v>
      </c>
      <c r="C10" s="185" t="s">
        <v>204</v>
      </c>
      <c r="D10" s="186" t="s">
        <v>2</v>
      </c>
      <c r="E10" s="186">
        <v>5</v>
      </c>
      <c r="F10" s="191">
        <v>42376</v>
      </c>
      <c r="G10" s="191">
        <v>44203</v>
      </c>
      <c r="H10" s="180">
        <f t="shared" si="0"/>
        <v>44203</v>
      </c>
      <c r="I10" s="181">
        <f t="shared" si="1"/>
        <v>44203</v>
      </c>
      <c r="J10" s="179">
        <f t="shared" si="2"/>
        <v>44203</v>
      </c>
      <c r="K10" s="182">
        <v>44196</v>
      </c>
      <c r="L10" s="192">
        <v>71000000</v>
      </c>
      <c r="M10" s="190">
        <f>+L10*100000</f>
        <v>7100000000000</v>
      </c>
      <c r="N10" s="237">
        <v>6.5</v>
      </c>
    </row>
    <row r="11" spans="1:14" ht="21" customHeight="1">
      <c r="A11" s="109">
        <v>7</v>
      </c>
      <c r="B11" s="185" t="s">
        <v>207</v>
      </c>
      <c r="C11" s="185" t="s">
        <v>208</v>
      </c>
      <c r="D11" s="186" t="s">
        <v>2</v>
      </c>
      <c r="E11" s="186">
        <v>15</v>
      </c>
      <c r="F11" s="193">
        <v>42376</v>
      </c>
      <c r="G11" s="193">
        <v>47855</v>
      </c>
      <c r="H11" s="180">
        <f t="shared" si="0"/>
        <v>44203</v>
      </c>
      <c r="I11" s="181">
        <f t="shared" si="1"/>
        <v>44203</v>
      </c>
      <c r="J11" s="179">
        <f t="shared" si="2"/>
        <v>44203</v>
      </c>
      <c r="K11" s="182">
        <v>44196</v>
      </c>
      <c r="L11" s="192">
        <v>80459000</v>
      </c>
      <c r="M11" s="190">
        <f>+L11*100000</f>
        <v>8045900000000</v>
      </c>
      <c r="N11" s="237">
        <v>7.6</v>
      </c>
    </row>
    <row r="12" spans="1:14" s="183" customFormat="1" ht="21" customHeight="1">
      <c r="A12" s="109">
        <v>8</v>
      </c>
      <c r="B12" s="176" t="s">
        <v>458</v>
      </c>
      <c r="C12" s="176" t="s">
        <v>457</v>
      </c>
      <c r="D12" s="184" t="s">
        <v>2</v>
      </c>
      <c r="E12" s="178">
        <v>7</v>
      </c>
      <c r="F12" s="179">
        <v>43475</v>
      </c>
      <c r="G12" s="179">
        <v>46032</v>
      </c>
      <c r="H12" s="180">
        <f t="shared" si="0"/>
        <v>44206</v>
      </c>
      <c r="I12" s="181">
        <f t="shared" si="1"/>
        <v>44207</v>
      </c>
      <c r="J12" s="179">
        <f t="shared" si="2"/>
        <v>44207</v>
      </c>
      <c r="K12" s="194">
        <f aca="true" t="shared" si="3" ref="K12:K37">IF(WEEKDAY(I12)=6,I12-4,I12-6)</f>
        <v>44201</v>
      </c>
      <c r="L12" s="111">
        <v>41000000</v>
      </c>
      <c r="M12" s="110">
        <f>L12*100000</f>
        <v>4100000000000</v>
      </c>
      <c r="N12" s="235">
        <v>4.3</v>
      </c>
    </row>
    <row r="13" spans="1:14" s="183" customFormat="1" ht="21" customHeight="1">
      <c r="A13" s="109">
        <v>9</v>
      </c>
      <c r="B13" s="176" t="s">
        <v>456</v>
      </c>
      <c r="C13" s="176" t="s">
        <v>455</v>
      </c>
      <c r="D13" s="184" t="s">
        <v>2</v>
      </c>
      <c r="E13" s="178">
        <v>7</v>
      </c>
      <c r="F13" s="179">
        <v>43111</v>
      </c>
      <c r="G13" s="179">
        <v>45668</v>
      </c>
      <c r="H13" s="180">
        <f t="shared" si="0"/>
        <v>44207</v>
      </c>
      <c r="I13" s="181">
        <f t="shared" si="1"/>
        <v>44207</v>
      </c>
      <c r="J13" s="179">
        <f t="shared" si="2"/>
        <v>44207</v>
      </c>
      <c r="K13" s="194">
        <f t="shared" si="3"/>
        <v>44201</v>
      </c>
      <c r="L13" s="130">
        <v>56100000</v>
      </c>
      <c r="M13" s="110">
        <f>+L13*100000</f>
        <v>5610000000000</v>
      </c>
      <c r="N13" s="238">
        <v>4.3</v>
      </c>
    </row>
    <row r="14" spans="1:14" ht="21" customHeight="1">
      <c r="A14" s="109">
        <v>10</v>
      </c>
      <c r="B14" s="176" t="s">
        <v>454</v>
      </c>
      <c r="C14" s="176" t="s">
        <v>453</v>
      </c>
      <c r="D14" s="184" t="s">
        <v>2</v>
      </c>
      <c r="E14" s="184">
        <v>15</v>
      </c>
      <c r="F14" s="179">
        <v>43111</v>
      </c>
      <c r="G14" s="179">
        <v>48590</v>
      </c>
      <c r="H14" s="180">
        <f t="shared" si="0"/>
        <v>44207</v>
      </c>
      <c r="I14" s="181">
        <f t="shared" si="1"/>
        <v>44207</v>
      </c>
      <c r="J14" s="179">
        <f t="shared" si="2"/>
        <v>44207</v>
      </c>
      <c r="K14" s="194">
        <f t="shared" si="3"/>
        <v>44201</v>
      </c>
      <c r="L14" s="130">
        <v>83890000</v>
      </c>
      <c r="M14" s="110">
        <f>+L14*100000</f>
        <v>8389000000000</v>
      </c>
      <c r="N14" s="238">
        <v>5.2</v>
      </c>
    </row>
    <row r="15" spans="1:14" ht="21" customHeight="1">
      <c r="A15" s="109">
        <v>11</v>
      </c>
      <c r="B15" s="195" t="s">
        <v>468</v>
      </c>
      <c r="C15" s="195" t="s">
        <v>469</v>
      </c>
      <c r="D15" s="196" t="s">
        <v>2</v>
      </c>
      <c r="E15" s="197">
        <v>5</v>
      </c>
      <c r="F15" s="198">
        <v>43839</v>
      </c>
      <c r="G15" s="198">
        <v>45666</v>
      </c>
      <c r="H15" s="180">
        <f t="shared" si="0"/>
        <v>44205</v>
      </c>
      <c r="I15" s="181">
        <f t="shared" si="1"/>
        <v>44207</v>
      </c>
      <c r="J15" s="179">
        <f t="shared" si="2"/>
        <v>44207</v>
      </c>
      <c r="K15" s="194">
        <f t="shared" si="3"/>
        <v>44201</v>
      </c>
      <c r="L15" s="199">
        <v>5900000</v>
      </c>
      <c r="M15" s="110">
        <f>L15*100000</f>
        <v>590000000000</v>
      </c>
      <c r="N15" s="239">
        <v>1.8</v>
      </c>
    </row>
    <row r="16" spans="1:14" ht="21" customHeight="1">
      <c r="A16" s="109">
        <v>12</v>
      </c>
      <c r="B16" s="195" t="s">
        <v>470</v>
      </c>
      <c r="C16" s="195" t="s">
        <v>471</v>
      </c>
      <c r="D16" s="196" t="s">
        <v>2</v>
      </c>
      <c r="E16" s="197">
        <v>10</v>
      </c>
      <c r="F16" s="198">
        <v>43839</v>
      </c>
      <c r="G16" s="198">
        <v>47492</v>
      </c>
      <c r="H16" s="180">
        <f t="shared" si="0"/>
        <v>44205</v>
      </c>
      <c r="I16" s="181">
        <f t="shared" si="1"/>
        <v>44207</v>
      </c>
      <c r="J16" s="179">
        <f t="shared" si="2"/>
        <v>44207</v>
      </c>
      <c r="K16" s="194">
        <f t="shared" si="3"/>
        <v>44201</v>
      </c>
      <c r="L16" s="199">
        <v>122290000</v>
      </c>
      <c r="M16" s="110">
        <f>L16*100000</f>
        <v>12229000000000</v>
      </c>
      <c r="N16" s="239">
        <v>3.1</v>
      </c>
    </row>
    <row r="17" spans="1:14" s="183" customFormat="1" ht="21" customHeight="1">
      <c r="A17" s="109">
        <v>13</v>
      </c>
      <c r="B17" s="195" t="s">
        <v>472</v>
      </c>
      <c r="C17" s="195" t="s">
        <v>473</v>
      </c>
      <c r="D17" s="196" t="s">
        <v>2</v>
      </c>
      <c r="E17" s="197">
        <v>15</v>
      </c>
      <c r="F17" s="198">
        <v>43839</v>
      </c>
      <c r="G17" s="198">
        <v>49318</v>
      </c>
      <c r="H17" s="180">
        <f t="shared" si="0"/>
        <v>44205</v>
      </c>
      <c r="I17" s="181">
        <f t="shared" si="1"/>
        <v>44207</v>
      </c>
      <c r="J17" s="179">
        <f t="shared" si="2"/>
        <v>44207</v>
      </c>
      <c r="K17" s="194">
        <f t="shared" si="3"/>
        <v>44201</v>
      </c>
      <c r="L17" s="199">
        <v>131970000</v>
      </c>
      <c r="M17" s="110">
        <f>L17*100000</f>
        <v>13197000000000</v>
      </c>
      <c r="N17" s="239">
        <v>3.2</v>
      </c>
    </row>
    <row r="18" spans="1:14" s="183" customFormat="1" ht="21" customHeight="1">
      <c r="A18" s="109">
        <v>14</v>
      </c>
      <c r="B18" s="195" t="s">
        <v>474</v>
      </c>
      <c r="C18" s="195" t="s">
        <v>475</v>
      </c>
      <c r="D18" s="196" t="s">
        <v>2</v>
      </c>
      <c r="E18" s="197">
        <v>20</v>
      </c>
      <c r="F18" s="198">
        <v>43839</v>
      </c>
      <c r="G18" s="198">
        <v>51144</v>
      </c>
      <c r="H18" s="180">
        <f t="shared" si="0"/>
        <v>44205</v>
      </c>
      <c r="I18" s="181">
        <f t="shared" si="1"/>
        <v>44207</v>
      </c>
      <c r="J18" s="179">
        <f t="shared" si="2"/>
        <v>44207</v>
      </c>
      <c r="K18" s="194">
        <f t="shared" si="3"/>
        <v>44201</v>
      </c>
      <c r="L18" s="199">
        <v>128000000</v>
      </c>
      <c r="M18" s="110">
        <f>L18*100000</f>
        <v>12800000000000</v>
      </c>
      <c r="N18" s="239">
        <v>3.6</v>
      </c>
    </row>
    <row r="19" spans="1:14" ht="21" customHeight="1">
      <c r="A19" s="109">
        <v>15</v>
      </c>
      <c r="B19" s="176" t="s">
        <v>299</v>
      </c>
      <c r="C19" s="176" t="s">
        <v>300</v>
      </c>
      <c r="D19" s="184" t="s">
        <v>2</v>
      </c>
      <c r="E19" s="178">
        <v>30</v>
      </c>
      <c r="F19" s="179">
        <v>42747</v>
      </c>
      <c r="G19" s="179">
        <v>53704</v>
      </c>
      <c r="H19" s="180">
        <f t="shared" si="0"/>
        <v>44208</v>
      </c>
      <c r="I19" s="181">
        <f t="shared" si="1"/>
        <v>44208</v>
      </c>
      <c r="J19" s="179">
        <f t="shared" si="2"/>
        <v>44208</v>
      </c>
      <c r="K19" s="194">
        <f t="shared" si="3"/>
        <v>44202</v>
      </c>
      <c r="L19" s="130">
        <v>54501593</v>
      </c>
      <c r="M19" s="110">
        <f>+L19*100000</f>
        <v>5450159300000</v>
      </c>
      <c r="N19" s="238">
        <v>7.9</v>
      </c>
    </row>
    <row r="20" spans="1:14" ht="21" customHeight="1">
      <c r="A20" s="109">
        <v>16</v>
      </c>
      <c r="B20" s="176" t="s">
        <v>303</v>
      </c>
      <c r="C20" s="176" t="s">
        <v>304</v>
      </c>
      <c r="D20" s="184" t="s">
        <v>2</v>
      </c>
      <c r="E20" s="184">
        <v>5</v>
      </c>
      <c r="F20" s="200">
        <v>42747</v>
      </c>
      <c r="G20" s="200">
        <v>44573</v>
      </c>
      <c r="H20" s="180">
        <f t="shared" si="0"/>
        <v>44208</v>
      </c>
      <c r="I20" s="181">
        <f t="shared" si="1"/>
        <v>44208</v>
      </c>
      <c r="J20" s="179">
        <f t="shared" si="2"/>
        <v>44208</v>
      </c>
      <c r="K20" s="194">
        <f t="shared" si="3"/>
        <v>44202</v>
      </c>
      <c r="L20" s="130">
        <v>70840000</v>
      </c>
      <c r="M20" s="110">
        <f>+L20*100000</f>
        <v>7084000000000</v>
      </c>
      <c r="N20" s="238">
        <v>5.2</v>
      </c>
    </row>
    <row r="21" spans="1:14" ht="21" customHeight="1">
      <c r="A21" s="109">
        <v>17</v>
      </c>
      <c r="B21" s="185" t="s">
        <v>301</v>
      </c>
      <c r="C21" s="185" t="s">
        <v>302</v>
      </c>
      <c r="D21" s="186" t="s">
        <v>2</v>
      </c>
      <c r="E21" s="186">
        <v>7</v>
      </c>
      <c r="F21" s="188">
        <v>42747</v>
      </c>
      <c r="G21" s="188">
        <v>45303</v>
      </c>
      <c r="H21" s="180">
        <f t="shared" si="0"/>
        <v>44208</v>
      </c>
      <c r="I21" s="181">
        <f t="shared" si="1"/>
        <v>44208</v>
      </c>
      <c r="J21" s="179">
        <f t="shared" si="2"/>
        <v>44208</v>
      </c>
      <c r="K21" s="194">
        <f t="shared" si="3"/>
        <v>44202</v>
      </c>
      <c r="L21" s="192">
        <v>58800000</v>
      </c>
      <c r="M21" s="190">
        <f>+L21*100000</f>
        <v>5880000000000</v>
      </c>
      <c r="N21" s="237">
        <v>5.5</v>
      </c>
    </row>
    <row r="22" spans="1:14" ht="21" customHeight="1">
      <c r="A22" s="109">
        <v>18</v>
      </c>
      <c r="B22" s="176" t="s">
        <v>452</v>
      </c>
      <c r="C22" s="176" t="s">
        <v>451</v>
      </c>
      <c r="D22" s="184" t="s">
        <v>2</v>
      </c>
      <c r="E22" s="178">
        <v>5</v>
      </c>
      <c r="F22" s="179">
        <v>43482</v>
      </c>
      <c r="G22" s="179">
        <v>45308</v>
      </c>
      <c r="H22" s="180">
        <f t="shared" si="0"/>
        <v>44213</v>
      </c>
      <c r="I22" s="181">
        <f t="shared" si="1"/>
        <v>44214</v>
      </c>
      <c r="J22" s="179">
        <f t="shared" si="2"/>
        <v>44214</v>
      </c>
      <c r="K22" s="194">
        <f t="shared" si="3"/>
        <v>44208</v>
      </c>
      <c r="L22" s="111">
        <v>63060000</v>
      </c>
      <c r="M22" s="110">
        <f>L22*100000</f>
        <v>6306000000000</v>
      </c>
      <c r="N22" s="235">
        <v>3.8</v>
      </c>
    </row>
    <row r="23" spans="1:14" ht="21" customHeight="1">
      <c r="A23" s="109">
        <v>19</v>
      </c>
      <c r="B23" s="176" t="s">
        <v>450</v>
      </c>
      <c r="C23" s="176" t="s">
        <v>449</v>
      </c>
      <c r="D23" s="184" t="s">
        <v>2</v>
      </c>
      <c r="E23" s="178">
        <v>20</v>
      </c>
      <c r="F23" s="179">
        <v>43482</v>
      </c>
      <c r="G23" s="179">
        <v>50787</v>
      </c>
      <c r="H23" s="180">
        <f t="shared" si="0"/>
        <v>44213</v>
      </c>
      <c r="I23" s="181">
        <f t="shared" si="1"/>
        <v>44214</v>
      </c>
      <c r="J23" s="179">
        <f t="shared" si="2"/>
        <v>44214</v>
      </c>
      <c r="K23" s="194">
        <f t="shared" si="3"/>
        <v>44208</v>
      </c>
      <c r="L23" s="111">
        <v>101415000</v>
      </c>
      <c r="M23" s="110">
        <f>L23*100000</f>
        <v>10141500000000</v>
      </c>
      <c r="N23" s="235">
        <v>5.6</v>
      </c>
    </row>
    <row r="24" spans="1:14" ht="21" customHeight="1">
      <c r="A24" s="109">
        <v>20</v>
      </c>
      <c r="B24" s="176" t="s">
        <v>448</v>
      </c>
      <c r="C24" s="176" t="s">
        <v>447</v>
      </c>
      <c r="D24" s="184" t="s">
        <v>2</v>
      </c>
      <c r="E24" s="184">
        <v>30</v>
      </c>
      <c r="F24" s="200">
        <v>43118</v>
      </c>
      <c r="G24" s="200">
        <v>54075</v>
      </c>
      <c r="H24" s="180">
        <f t="shared" si="0"/>
        <v>44214</v>
      </c>
      <c r="I24" s="181">
        <f t="shared" si="1"/>
        <v>44214</v>
      </c>
      <c r="J24" s="179">
        <f t="shared" si="2"/>
        <v>44214</v>
      </c>
      <c r="K24" s="194">
        <f t="shared" si="3"/>
        <v>44208</v>
      </c>
      <c r="L24" s="130">
        <v>58230000</v>
      </c>
      <c r="M24" s="110">
        <f>+L24*100000</f>
        <v>5823000000000</v>
      </c>
      <c r="N24" s="238">
        <v>5.4</v>
      </c>
    </row>
    <row r="25" spans="1:14" ht="21" customHeight="1">
      <c r="A25" s="109">
        <v>21</v>
      </c>
      <c r="B25" s="195" t="s">
        <v>476</v>
      </c>
      <c r="C25" s="195" t="s">
        <v>477</v>
      </c>
      <c r="D25" s="196" t="s">
        <v>2</v>
      </c>
      <c r="E25" s="197">
        <v>7</v>
      </c>
      <c r="F25" s="198">
        <v>43846</v>
      </c>
      <c r="G25" s="198">
        <v>46403</v>
      </c>
      <c r="H25" s="180">
        <f t="shared" si="0"/>
        <v>44212</v>
      </c>
      <c r="I25" s="181">
        <f t="shared" si="1"/>
        <v>44214</v>
      </c>
      <c r="J25" s="179">
        <f t="shared" si="2"/>
        <v>44214</v>
      </c>
      <c r="K25" s="194">
        <f t="shared" si="3"/>
        <v>44208</v>
      </c>
      <c r="L25" s="199">
        <v>14800000</v>
      </c>
      <c r="M25" s="110">
        <f>L25*100000</f>
        <v>1480000000000</v>
      </c>
      <c r="N25" s="239">
        <v>2.2</v>
      </c>
    </row>
    <row r="26" spans="1:14" ht="21" customHeight="1">
      <c r="A26" s="109">
        <v>22</v>
      </c>
      <c r="B26" s="195" t="s">
        <v>478</v>
      </c>
      <c r="C26" s="195" t="s">
        <v>479</v>
      </c>
      <c r="D26" s="196" t="s">
        <v>2</v>
      </c>
      <c r="E26" s="197">
        <v>30</v>
      </c>
      <c r="F26" s="198">
        <v>43846</v>
      </c>
      <c r="G26" s="198">
        <v>54804</v>
      </c>
      <c r="H26" s="180">
        <f t="shared" si="0"/>
        <v>44212</v>
      </c>
      <c r="I26" s="181">
        <f t="shared" si="1"/>
        <v>44214</v>
      </c>
      <c r="J26" s="179">
        <f t="shared" si="2"/>
        <v>44214</v>
      </c>
      <c r="K26" s="194">
        <f t="shared" si="3"/>
        <v>44208</v>
      </c>
      <c r="L26" s="199">
        <v>138790000</v>
      </c>
      <c r="M26" s="110">
        <f>L26*100000</f>
        <v>13879000000000</v>
      </c>
      <c r="N26" s="239">
        <v>3.8</v>
      </c>
    </row>
    <row r="27" spans="1:14" s="183" customFormat="1" ht="21" customHeight="1">
      <c r="A27" s="109">
        <v>23</v>
      </c>
      <c r="B27" s="176" t="s">
        <v>305</v>
      </c>
      <c r="C27" s="176" t="s">
        <v>306</v>
      </c>
      <c r="D27" s="184" t="s">
        <v>2</v>
      </c>
      <c r="E27" s="184">
        <v>20</v>
      </c>
      <c r="F27" s="200">
        <v>42754</v>
      </c>
      <c r="G27" s="200">
        <v>50059</v>
      </c>
      <c r="H27" s="180">
        <f t="shared" si="0"/>
        <v>44215</v>
      </c>
      <c r="I27" s="181">
        <f t="shared" si="1"/>
        <v>44215</v>
      </c>
      <c r="J27" s="179">
        <f t="shared" si="2"/>
        <v>44215</v>
      </c>
      <c r="K27" s="194">
        <f t="shared" si="3"/>
        <v>44209</v>
      </c>
      <c r="L27" s="130">
        <v>58500000</v>
      </c>
      <c r="M27" s="110">
        <f>+L27*100000</f>
        <v>5850000000000</v>
      </c>
      <c r="N27" s="238">
        <v>7.7</v>
      </c>
    </row>
    <row r="28" spans="1:14" ht="21" customHeight="1">
      <c r="A28" s="109">
        <v>24</v>
      </c>
      <c r="B28" s="176" t="s">
        <v>209</v>
      </c>
      <c r="C28" s="176" t="s">
        <v>210</v>
      </c>
      <c r="D28" s="184" t="s">
        <v>2</v>
      </c>
      <c r="E28" s="184">
        <v>20</v>
      </c>
      <c r="F28" s="200">
        <v>42390</v>
      </c>
      <c r="G28" s="200">
        <v>49695</v>
      </c>
      <c r="H28" s="180">
        <f t="shared" si="0"/>
        <v>44217</v>
      </c>
      <c r="I28" s="181">
        <f t="shared" si="1"/>
        <v>44217</v>
      </c>
      <c r="J28" s="179">
        <f t="shared" si="2"/>
        <v>44217</v>
      </c>
      <c r="K28" s="194">
        <f t="shared" si="3"/>
        <v>44211</v>
      </c>
      <c r="L28" s="130">
        <v>12314800</v>
      </c>
      <c r="M28" s="110">
        <f>+L28*100000</f>
        <v>1231480000000</v>
      </c>
      <c r="N28" s="238">
        <v>7.7</v>
      </c>
    </row>
    <row r="29" spans="1:14" ht="21" customHeight="1">
      <c r="A29" s="109">
        <v>25</v>
      </c>
      <c r="B29" s="176" t="s">
        <v>446</v>
      </c>
      <c r="C29" s="176" t="s">
        <v>445</v>
      </c>
      <c r="D29" s="184" t="s">
        <v>2</v>
      </c>
      <c r="E29" s="178">
        <v>30</v>
      </c>
      <c r="F29" s="179">
        <v>43489</v>
      </c>
      <c r="G29" s="179">
        <v>54447</v>
      </c>
      <c r="H29" s="180">
        <f t="shared" si="0"/>
        <v>44220</v>
      </c>
      <c r="I29" s="181">
        <f t="shared" si="1"/>
        <v>44221</v>
      </c>
      <c r="J29" s="179">
        <f t="shared" si="2"/>
        <v>44221</v>
      </c>
      <c r="K29" s="194">
        <f t="shared" si="3"/>
        <v>44215</v>
      </c>
      <c r="L29" s="111">
        <v>79500000</v>
      </c>
      <c r="M29" s="110">
        <f>L29*100000</f>
        <v>7950000000000</v>
      </c>
      <c r="N29" s="235">
        <v>5.8</v>
      </c>
    </row>
    <row r="30" spans="1:14" s="183" customFormat="1" ht="21" customHeight="1">
      <c r="A30" s="109">
        <v>26</v>
      </c>
      <c r="B30" s="176" t="s">
        <v>444</v>
      </c>
      <c r="C30" s="176" t="s">
        <v>443</v>
      </c>
      <c r="D30" s="184" t="s">
        <v>2</v>
      </c>
      <c r="E30" s="178">
        <v>15</v>
      </c>
      <c r="F30" s="179">
        <v>43489</v>
      </c>
      <c r="G30" s="179">
        <v>48968</v>
      </c>
      <c r="H30" s="180">
        <f t="shared" si="0"/>
        <v>44220</v>
      </c>
      <c r="I30" s="181">
        <f t="shared" si="1"/>
        <v>44221</v>
      </c>
      <c r="J30" s="179">
        <f t="shared" si="2"/>
        <v>44221</v>
      </c>
      <c r="K30" s="194">
        <f t="shared" si="3"/>
        <v>44215</v>
      </c>
      <c r="L30" s="111">
        <v>128050000</v>
      </c>
      <c r="M30" s="110">
        <f>L30*100000</f>
        <v>12805000000000</v>
      </c>
      <c r="N30" s="235">
        <v>5.1</v>
      </c>
    </row>
    <row r="31" spans="1:14" s="183" customFormat="1" ht="21" customHeight="1">
      <c r="A31" s="109">
        <v>27</v>
      </c>
      <c r="B31" s="176" t="s">
        <v>213</v>
      </c>
      <c r="C31" s="176" t="s">
        <v>214</v>
      </c>
      <c r="D31" s="184" t="s">
        <v>2</v>
      </c>
      <c r="E31" s="184">
        <v>30</v>
      </c>
      <c r="F31" s="200">
        <v>42397</v>
      </c>
      <c r="G31" s="200">
        <v>53355</v>
      </c>
      <c r="H31" s="180">
        <f t="shared" si="0"/>
        <v>44224</v>
      </c>
      <c r="I31" s="181">
        <f t="shared" si="1"/>
        <v>44224</v>
      </c>
      <c r="J31" s="179">
        <f t="shared" si="2"/>
        <v>44224</v>
      </c>
      <c r="K31" s="194">
        <f t="shared" si="3"/>
        <v>44218</v>
      </c>
      <c r="L31" s="130">
        <v>59658956</v>
      </c>
      <c r="M31" s="110">
        <f>+L31*100000</f>
        <v>5965895600000</v>
      </c>
      <c r="N31" s="238">
        <v>8</v>
      </c>
    </row>
    <row r="32" spans="1:14" ht="21" customHeight="1">
      <c r="A32" s="109">
        <v>28</v>
      </c>
      <c r="B32" s="176" t="s">
        <v>19</v>
      </c>
      <c r="C32" s="201" t="s">
        <v>20</v>
      </c>
      <c r="D32" s="201" t="s">
        <v>2</v>
      </c>
      <c r="E32" s="178">
        <v>10</v>
      </c>
      <c r="F32" s="122" t="s">
        <v>1</v>
      </c>
      <c r="G32" s="122" t="s">
        <v>21</v>
      </c>
      <c r="H32" s="180">
        <f t="shared" si="0"/>
        <v>44227</v>
      </c>
      <c r="I32" s="181">
        <f t="shared" si="1"/>
        <v>44228</v>
      </c>
      <c r="J32" s="179">
        <f t="shared" si="2"/>
        <v>44228</v>
      </c>
      <c r="K32" s="194">
        <f t="shared" si="3"/>
        <v>44222</v>
      </c>
      <c r="L32" s="110">
        <v>31040565</v>
      </c>
      <c r="M32" s="110">
        <f>+L32*100000</f>
        <v>3104056500000</v>
      </c>
      <c r="N32" s="240">
        <v>9.1</v>
      </c>
    </row>
    <row r="33" spans="1:14" s="183" customFormat="1" ht="21" customHeight="1">
      <c r="A33" s="109">
        <v>29</v>
      </c>
      <c r="B33" s="176" t="s">
        <v>133</v>
      </c>
      <c r="C33" s="176" t="s">
        <v>134</v>
      </c>
      <c r="D33" s="201" t="s">
        <v>2</v>
      </c>
      <c r="E33" s="184">
        <v>10</v>
      </c>
      <c r="F33" s="200">
        <v>42035</v>
      </c>
      <c r="G33" s="200">
        <v>45688</v>
      </c>
      <c r="H33" s="180">
        <f t="shared" si="0"/>
        <v>44227</v>
      </c>
      <c r="I33" s="181">
        <f t="shared" si="1"/>
        <v>44228</v>
      </c>
      <c r="J33" s="179">
        <f t="shared" si="2"/>
        <v>44228</v>
      </c>
      <c r="K33" s="194">
        <f t="shared" si="3"/>
        <v>44222</v>
      </c>
      <c r="L33" s="110">
        <v>36591400</v>
      </c>
      <c r="M33" s="110">
        <f>+L33*100000</f>
        <v>3659140000000</v>
      </c>
      <c r="N33" s="238">
        <v>6.5</v>
      </c>
    </row>
    <row r="34" spans="1:14" s="183" customFormat="1" ht="21" customHeight="1">
      <c r="A34" s="109">
        <v>30</v>
      </c>
      <c r="B34" s="176" t="s">
        <v>442</v>
      </c>
      <c r="C34" s="176" t="s">
        <v>441</v>
      </c>
      <c r="D34" s="184" t="s">
        <v>2</v>
      </c>
      <c r="E34" s="178">
        <v>10</v>
      </c>
      <c r="F34" s="179">
        <v>43496</v>
      </c>
      <c r="G34" s="179">
        <v>47149</v>
      </c>
      <c r="H34" s="180">
        <f t="shared" si="0"/>
        <v>44227</v>
      </c>
      <c r="I34" s="181">
        <f t="shared" si="1"/>
        <v>44228</v>
      </c>
      <c r="J34" s="179">
        <f t="shared" si="2"/>
        <v>44228</v>
      </c>
      <c r="K34" s="194">
        <f t="shared" si="3"/>
        <v>44222</v>
      </c>
      <c r="L34" s="111">
        <v>127500000</v>
      </c>
      <c r="M34" s="110">
        <f>L34*100000</f>
        <v>12750000000000</v>
      </c>
      <c r="N34" s="235">
        <v>4.8</v>
      </c>
    </row>
    <row r="35" spans="1:14" s="15" customFormat="1" ht="21" customHeight="1">
      <c r="A35" s="109">
        <v>31</v>
      </c>
      <c r="B35" s="176" t="s">
        <v>440</v>
      </c>
      <c r="C35" s="176" t="s">
        <v>439</v>
      </c>
      <c r="D35" s="184" t="s">
        <v>2</v>
      </c>
      <c r="E35" s="184">
        <v>20</v>
      </c>
      <c r="F35" s="200">
        <v>43132</v>
      </c>
      <c r="G35" s="200">
        <v>50437</v>
      </c>
      <c r="H35" s="180">
        <f t="shared" si="0"/>
        <v>44228</v>
      </c>
      <c r="I35" s="181">
        <f t="shared" si="1"/>
        <v>44228</v>
      </c>
      <c r="J35" s="179">
        <f t="shared" si="2"/>
        <v>44228</v>
      </c>
      <c r="K35" s="194">
        <f t="shared" si="3"/>
        <v>44222</v>
      </c>
      <c r="L35" s="130">
        <v>75650000</v>
      </c>
      <c r="M35" s="110">
        <f aca="true" t="shared" si="4" ref="M35:M41">+L35*100000</f>
        <v>7565000000000</v>
      </c>
      <c r="N35" s="238">
        <v>5.2</v>
      </c>
    </row>
    <row r="36" spans="1:14" s="15" customFormat="1" ht="21" customHeight="1">
      <c r="A36" s="109">
        <v>32</v>
      </c>
      <c r="B36" s="185" t="s">
        <v>135</v>
      </c>
      <c r="C36" s="185" t="s">
        <v>136</v>
      </c>
      <c r="D36" s="202" t="s">
        <v>2</v>
      </c>
      <c r="E36" s="186">
        <v>15</v>
      </c>
      <c r="F36" s="193">
        <v>42035</v>
      </c>
      <c r="G36" s="193">
        <v>47514</v>
      </c>
      <c r="H36" s="180">
        <f t="shared" si="0"/>
        <v>44227</v>
      </c>
      <c r="I36" s="181">
        <f t="shared" si="1"/>
        <v>44228</v>
      </c>
      <c r="J36" s="179">
        <f t="shared" si="2"/>
        <v>44228</v>
      </c>
      <c r="K36" s="194">
        <f t="shared" si="3"/>
        <v>44222</v>
      </c>
      <c r="L36" s="190">
        <v>90490000</v>
      </c>
      <c r="M36" s="190">
        <f t="shared" si="4"/>
        <v>9049000000000</v>
      </c>
      <c r="N36" s="237">
        <v>7.6</v>
      </c>
    </row>
    <row r="37" spans="1:14" s="15" customFormat="1" ht="21" customHeight="1">
      <c r="A37" s="109">
        <v>33</v>
      </c>
      <c r="B37" s="185" t="s">
        <v>438</v>
      </c>
      <c r="C37" s="185" t="s">
        <v>437</v>
      </c>
      <c r="D37" s="186" t="s">
        <v>2</v>
      </c>
      <c r="E37" s="186">
        <v>10</v>
      </c>
      <c r="F37" s="193">
        <v>43139</v>
      </c>
      <c r="G37" s="193">
        <v>46791</v>
      </c>
      <c r="H37" s="180">
        <f t="shared" si="0"/>
        <v>44235</v>
      </c>
      <c r="I37" s="181">
        <f t="shared" si="1"/>
        <v>44235</v>
      </c>
      <c r="J37" s="179">
        <f t="shared" si="2"/>
        <v>44235</v>
      </c>
      <c r="K37" s="194">
        <f t="shared" si="3"/>
        <v>44229</v>
      </c>
      <c r="L37" s="192">
        <v>77500000</v>
      </c>
      <c r="M37" s="190">
        <f t="shared" si="4"/>
        <v>7750000000000</v>
      </c>
      <c r="N37" s="237">
        <v>4.3</v>
      </c>
    </row>
    <row r="38" spans="1:14" s="15" customFormat="1" ht="21" customHeight="1">
      <c r="A38" s="109">
        <v>34</v>
      </c>
      <c r="B38" s="176" t="s">
        <v>309</v>
      </c>
      <c r="C38" s="176" t="s">
        <v>310</v>
      </c>
      <c r="D38" s="184" t="s">
        <v>2</v>
      </c>
      <c r="E38" s="184">
        <v>10</v>
      </c>
      <c r="F38" s="200">
        <v>42782</v>
      </c>
      <c r="G38" s="200">
        <v>46434</v>
      </c>
      <c r="H38" s="180">
        <f t="shared" si="0"/>
        <v>44243</v>
      </c>
      <c r="I38" s="203">
        <v>44244</v>
      </c>
      <c r="J38" s="204">
        <f t="shared" si="2"/>
        <v>44244</v>
      </c>
      <c r="K38" s="182">
        <v>44231</v>
      </c>
      <c r="L38" s="130">
        <v>61360000</v>
      </c>
      <c r="M38" s="110">
        <f t="shared" si="4"/>
        <v>6136000000000</v>
      </c>
      <c r="N38" s="238">
        <v>6</v>
      </c>
    </row>
    <row r="39" spans="1:14" s="15" customFormat="1" ht="21" customHeight="1">
      <c r="A39" s="109">
        <v>35</v>
      </c>
      <c r="B39" s="185" t="s">
        <v>307</v>
      </c>
      <c r="C39" s="185" t="s">
        <v>308</v>
      </c>
      <c r="D39" s="186" t="s">
        <v>2</v>
      </c>
      <c r="E39" s="186">
        <v>5</v>
      </c>
      <c r="F39" s="193">
        <v>42782</v>
      </c>
      <c r="G39" s="193">
        <v>44608</v>
      </c>
      <c r="H39" s="180">
        <f t="shared" si="0"/>
        <v>44243</v>
      </c>
      <c r="I39" s="203">
        <v>44244</v>
      </c>
      <c r="J39" s="204">
        <f t="shared" si="2"/>
        <v>44244</v>
      </c>
      <c r="K39" s="182">
        <v>44231</v>
      </c>
      <c r="L39" s="192">
        <v>50720000</v>
      </c>
      <c r="M39" s="190">
        <f t="shared" si="4"/>
        <v>5072000000000</v>
      </c>
      <c r="N39" s="237">
        <v>5</v>
      </c>
    </row>
    <row r="40" spans="1:14" ht="21" customHeight="1">
      <c r="A40" s="109">
        <v>36</v>
      </c>
      <c r="B40" s="201" t="s">
        <v>215</v>
      </c>
      <c r="C40" s="176" t="s">
        <v>216</v>
      </c>
      <c r="D40" s="184" t="s">
        <v>2</v>
      </c>
      <c r="E40" s="184">
        <v>5</v>
      </c>
      <c r="F40" s="122">
        <v>42418</v>
      </c>
      <c r="G40" s="122">
        <v>44245</v>
      </c>
      <c r="H40" s="180">
        <f t="shared" si="0"/>
        <v>44245</v>
      </c>
      <c r="I40" s="181">
        <f aca="true" t="shared" si="5" ref="I40:I73">IF(WEEKDAY(H40)=7,H40+2,IF(WEEKDAY(H40)=1,H40+1,H40))</f>
        <v>44245</v>
      </c>
      <c r="J40" s="179">
        <f t="shared" si="2"/>
        <v>44245</v>
      </c>
      <c r="K40" s="182">
        <v>44232</v>
      </c>
      <c r="L40" s="130">
        <v>65000000</v>
      </c>
      <c r="M40" s="110">
        <f t="shared" si="4"/>
        <v>6500000000000</v>
      </c>
      <c r="N40" s="238">
        <v>6.5</v>
      </c>
    </row>
    <row r="41" spans="1:14" ht="21" customHeight="1">
      <c r="A41" s="109">
        <v>37</v>
      </c>
      <c r="B41" s="201" t="s">
        <v>24</v>
      </c>
      <c r="C41" s="201" t="s">
        <v>25</v>
      </c>
      <c r="D41" s="201" t="s">
        <v>2</v>
      </c>
      <c r="E41" s="178">
        <v>10</v>
      </c>
      <c r="F41" s="122" t="s">
        <v>23</v>
      </c>
      <c r="G41" s="122" t="s">
        <v>26</v>
      </c>
      <c r="H41" s="180">
        <f t="shared" si="0"/>
        <v>44247</v>
      </c>
      <c r="I41" s="181">
        <f t="shared" si="5"/>
        <v>44249</v>
      </c>
      <c r="J41" s="179">
        <f t="shared" si="2"/>
        <v>44249</v>
      </c>
      <c r="K41" s="182">
        <v>44236</v>
      </c>
      <c r="L41" s="110">
        <v>9500000</v>
      </c>
      <c r="M41" s="110">
        <f t="shared" si="4"/>
        <v>950000000000</v>
      </c>
      <c r="N41" s="240">
        <v>11.1</v>
      </c>
    </row>
    <row r="42" spans="1:14" ht="21" customHeight="1">
      <c r="A42" s="109">
        <v>38</v>
      </c>
      <c r="B42" s="176" t="s">
        <v>436</v>
      </c>
      <c r="C42" s="176" t="s">
        <v>435</v>
      </c>
      <c r="D42" s="184" t="s">
        <v>2</v>
      </c>
      <c r="E42" s="178">
        <v>15</v>
      </c>
      <c r="F42" s="179">
        <v>43517</v>
      </c>
      <c r="G42" s="179">
        <v>48996</v>
      </c>
      <c r="H42" s="180">
        <f t="shared" si="0"/>
        <v>44248</v>
      </c>
      <c r="I42" s="181">
        <f t="shared" si="5"/>
        <v>44249</v>
      </c>
      <c r="J42" s="179">
        <f t="shared" si="2"/>
        <v>44249</v>
      </c>
      <c r="K42" s="182">
        <v>44236</v>
      </c>
      <c r="L42" s="111">
        <v>123000000</v>
      </c>
      <c r="M42" s="110">
        <f>L42*100000</f>
        <v>12300000000000</v>
      </c>
      <c r="N42" s="235">
        <v>5</v>
      </c>
    </row>
    <row r="43" spans="1:14" ht="21" customHeight="1">
      <c r="A43" s="109">
        <v>39</v>
      </c>
      <c r="B43" s="201" t="s">
        <v>27</v>
      </c>
      <c r="C43" s="201" t="s">
        <v>28</v>
      </c>
      <c r="D43" s="201" t="s">
        <v>2</v>
      </c>
      <c r="E43" s="178">
        <v>10</v>
      </c>
      <c r="F43" s="131" t="s">
        <v>29</v>
      </c>
      <c r="G43" s="131" t="s">
        <v>30</v>
      </c>
      <c r="H43" s="180">
        <f t="shared" si="0"/>
        <v>44249</v>
      </c>
      <c r="I43" s="181">
        <f t="shared" si="5"/>
        <v>44249</v>
      </c>
      <c r="J43" s="179">
        <f t="shared" si="2"/>
        <v>44249</v>
      </c>
      <c r="K43" s="182">
        <v>44236</v>
      </c>
      <c r="L43" s="110">
        <v>12208000</v>
      </c>
      <c r="M43" s="110">
        <f aca="true" t="shared" si="6" ref="M43:M51">+L43*100000</f>
        <v>1220800000000</v>
      </c>
      <c r="N43" s="240">
        <v>11.5</v>
      </c>
    </row>
    <row r="44" spans="1:14" ht="21" customHeight="1">
      <c r="A44" s="109">
        <v>40</v>
      </c>
      <c r="B44" s="201" t="s">
        <v>217</v>
      </c>
      <c r="C44" s="176" t="s">
        <v>218</v>
      </c>
      <c r="D44" s="184" t="s">
        <v>2</v>
      </c>
      <c r="E44" s="184">
        <v>5</v>
      </c>
      <c r="F44" s="122">
        <v>42425</v>
      </c>
      <c r="G44" s="122">
        <v>44252</v>
      </c>
      <c r="H44" s="180">
        <f t="shared" si="0"/>
        <v>44252</v>
      </c>
      <c r="I44" s="181">
        <f t="shared" si="5"/>
        <v>44252</v>
      </c>
      <c r="J44" s="179">
        <f t="shared" si="2"/>
        <v>44252</v>
      </c>
      <c r="K44" s="194">
        <f aca="true" t="shared" si="7" ref="K44:K73">IF(WEEKDAY(I44)=6,I44-4,I44-6)</f>
        <v>44246</v>
      </c>
      <c r="L44" s="130">
        <v>80000000</v>
      </c>
      <c r="M44" s="110">
        <f t="shared" si="6"/>
        <v>8000000000000</v>
      </c>
      <c r="N44" s="238">
        <v>6.3</v>
      </c>
    </row>
    <row r="45" spans="1:14" ht="21" customHeight="1">
      <c r="A45" s="109">
        <v>41</v>
      </c>
      <c r="B45" s="201" t="s">
        <v>90</v>
      </c>
      <c r="C45" s="205" t="s">
        <v>106</v>
      </c>
      <c r="D45" s="184" t="s">
        <v>2</v>
      </c>
      <c r="E45" s="178">
        <v>10</v>
      </c>
      <c r="F45" s="200">
        <v>41698</v>
      </c>
      <c r="G45" s="200">
        <v>45350</v>
      </c>
      <c r="H45" s="180">
        <f t="shared" si="0"/>
        <v>44255</v>
      </c>
      <c r="I45" s="181">
        <f t="shared" si="5"/>
        <v>44256</v>
      </c>
      <c r="J45" s="179">
        <f t="shared" si="2"/>
        <v>44256</v>
      </c>
      <c r="K45" s="194">
        <f t="shared" si="7"/>
        <v>44250</v>
      </c>
      <c r="L45" s="111">
        <v>50000000</v>
      </c>
      <c r="M45" s="110">
        <f t="shared" si="6"/>
        <v>5000000000000</v>
      </c>
      <c r="N45" s="240">
        <v>8.8</v>
      </c>
    </row>
    <row r="46" spans="1:14" ht="21" customHeight="1">
      <c r="A46" s="109">
        <v>42</v>
      </c>
      <c r="B46" s="201" t="s">
        <v>139</v>
      </c>
      <c r="C46" s="176" t="s">
        <v>140</v>
      </c>
      <c r="D46" s="201" t="s">
        <v>2</v>
      </c>
      <c r="E46" s="184">
        <v>10</v>
      </c>
      <c r="F46" s="200">
        <v>42063</v>
      </c>
      <c r="G46" s="200">
        <v>45716</v>
      </c>
      <c r="H46" s="180">
        <f t="shared" si="0"/>
        <v>44255</v>
      </c>
      <c r="I46" s="181">
        <f t="shared" si="5"/>
        <v>44256</v>
      </c>
      <c r="J46" s="179">
        <f t="shared" si="2"/>
        <v>44256</v>
      </c>
      <c r="K46" s="194">
        <f t="shared" si="7"/>
        <v>44250</v>
      </c>
      <c r="L46" s="110">
        <v>11428000</v>
      </c>
      <c r="M46" s="110">
        <f t="shared" si="6"/>
        <v>1142800000000</v>
      </c>
      <c r="N46" s="238">
        <v>6.4</v>
      </c>
    </row>
    <row r="47" spans="1:14" ht="21" customHeight="1">
      <c r="A47" s="109">
        <v>43</v>
      </c>
      <c r="B47" s="201" t="s">
        <v>143</v>
      </c>
      <c r="C47" s="205" t="s">
        <v>144</v>
      </c>
      <c r="D47" s="201" t="s">
        <v>2</v>
      </c>
      <c r="E47" s="184">
        <v>15</v>
      </c>
      <c r="F47" s="200">
        <v>42063</v>
      </c>
      <c r="G47" s="200">
        <v>47542</v>
      </c>
      <c r="H47" s="180">
        <f t="shared" si="0"/>
        <v>44255</v>
      </c>
      <c r="I47" s="181">
        <f t="shared" si="5"/>
        <v>44256</v>
      </c>
      <c r="J47" s="179">
        <f t="shared" si="2"/>
        <v>44256</v>
      </c>
      <c r="K47" s="194">
        <f t="shared" si="7"/>
        <v>44250</v>
      </c>
      <c r="L47" s="110">
        <v>100365964</v>
      </c>
      <c r="M47" s="110">
        <f t="shared" si="6"/>
        <v>10036596400000</v>
      </c>
      <c r="N47" s="238">
        <v>7.5</v>
      </c>
    </row>
    <row r="48" spans="1:14" ht="21" customHeight="1">
      <c r="A48" s="109">
        <v>44</v>
      </c>
      <c r="B48" s="201" t="s">
        <v>219</v>
      </c>
      <c r="C48" s="176" t="s">
        <v>220</v>
      </c>
      <c r="D48" s="184" t="s">
        <v>2</v>
      </c>
      <c r="E48" s="184">
        <v>5</v>
      </c>
      <c r="F48" s="122">
        <v>42429</v>
      </c>
      <c r="G48" s="122">
        <v>44255</v>
      </c>
      <c r="H48" s="180">
        <f t="shared" si="0"/>
        <v>44255</v>
      </c>
      <c r="I48" s="181">
        <f t="shared" si="5"/>
        <v>44256</v>
      </c>
      <c r="J48" s="179">
        <f t="shared" si="2"/>
        <v>44256</v>
      </c>
      <c r="K48" s="194">
        <f t="shared" si="7"/>
        <v>44250</v>
      </c>
      <c r="L48" s="130">
        <v>65000000</v>
      </c>
      <c r="M48" s="110">
        <f t="shared" si="6"/>
        <v>6500000000000</v>
      </c>
      <c r="N48" s="238">
        <v>6.2</v>
      </c>
    </row>
    <row r="49" spans="1:14" ht="21" customHeight="1">
      <c r="A49" s="109">
        <v>45</v>
      </c>
      <c r="B49" s="176" t="s">
        <v>311</v>
      </c>
      <c r="C49" s="176" t="s">
        <v>312</v>
      </c>
      <c r="D49" s="184" t="s">
        <v>2</v>
      </c>
      <c r="E49" s="178">
        <v>7</v>
      </c>
      <c r="F49" s="179">
        <v>42796</v>
      </c>
      <c r="G49" s="179">
        <v>45353</v>
      </c>
      <c r="H49" s="180">
        <f t="shared" si="0"/>
        <v>44257</v>
      </c>
      <c r="I49" s="181">
        <f t="shared" si="5"/>
        <v>44257</v>
      </c>
      <c r="J49" s="179">
        <f t="shared" si="2"/>
        <v>44257</v>
      </c>
      <c r="K49" s="194">
        <f t="shared" si="7"/>
        <v>44251</v>
      </c>
      <c r="L49" s="111">
        <v>49050000</v>
      </c>
      <c r="M49" s="110">
        <f t="shared" si="6"/>
        <v>4905000000000</v>
      </c>
      <c r="N49" s="235">
        <v>5.3</v>
      </c>
    </row>
    <row r="50" spans="1:14" ht="21" customHeight="1">
      <c r="A50" s="109">
        <v>46</v>
      </c>
      <c r="B50" s="176" t="s">
        <v>221</v>
      </c>
      <c r="C50" s="176" t="s">
        <v>222</v>
      </c>
      <c r="D50" s="184" t="s">
        <v>2</v>
      </c>
      <c r="E50" s="184">
        <v>5</v>
      </c>
      <c r="F50" s="122">
        <v>42432</v>
      </c>
      <c r="G50" s="122">
        <v>44258</v>
      </c>
      <c r="H50" s="180">
        <f t="shared" si="0"/>
        <v>44258</v>
      </c>
      <c r="I50" s="181">
        <f t="shared" si="5"/>
        <v>44258</v>
      </c>
      <c r="J50" s="179">
        <f t="shared" si="2"/>
        <v>44258</v>
      </c>
      <c r="K50" s="194">
        <f t="shared" si="7"/>
        <v>44252</v>
      </c>
      <c r="L50" s="130">
        <v>58000000</v>
      </c>
      <c r="M50" s="110">
        <f t="shared" si="6"/>
        <v>5800000000000</v>
      </c>
      <c r="N50" s="238">
        <v>6.3</v>
      </c>
    </row>
    <row r="51" spans="1:14" ht="21" customHeight="1">
      <c r="A51" s="109">
        <v>47</v>
      </c>
      <c r="B51" s="176" t="s">
        <v>223</v>
      </c>
      <c r="C51" s="176" t="s">
        <v>224</v>
      </c>
      <c r="D51" s="184" t="s">
        <v>2</v>
      </c>
      <c r="E51" s="184">
        <v>10</v>
      </c>
      <c r="F51" s="200">
        <v>42432</v>
      </c>
      <c r="G51" s="200">
        <v>46084</v>
      </c>
      <c r="H51" s="180">
        <f t="shared" si="0"/>
        <v>44258</v>
      </c>
      <c r="I51" s="181">
        <f t="shared" si="5"/>
        <v>44258</v>
      </c>
      <c r="J51" s="179">
        <f t="shared" si="2"/>
        <v>44258</v>
      </c>
      <c r="K51" s="194">
        <f t="shared" si="7"/>
        <v>44252</v>
      </c>
      <c r="L51" s="130">
        <v>51530000</v>
      </c>
      <c r="M51" s="110">
        <f t="shared" si="6"/>
        <v>5153000000000</v>
      </c>
      <c r="N51" s="238">
        <v>6.9</v>
      </c>
    </row>
    <row r="52" spans="1:14" s="183" customFormat="1" ht="21" customHeight="1">
      <c r="A52" s="109">
        <v>48</v>
      </c>
      <c r="B52" s="176" t="s">
        <v>434</v>
      </c>
      <c r="C52" s="176" t="s">
        <v>433</v>
      </c>
      <c r="D52" s="184" t="s">
        <v>2</v>
      </c>
      <c r="E52" s="178">
        <v>10</v>
      </c>
      <c r="F52" s="179">
        <v>43531</v>
      </c>
      <c r="G52" s="179">
        <v>47184</v>
      </c>
      <c r="H52" s="180">
        <f t="shared" si="0"/>
        <v>44262</v>
      </c>
      <c r="I52" s="181">
        <f t="shared" si="5"/>
        <v>44263</v>
      </c>
      <c r="J52" s="179">
        <f t="shared" si="2"/>
        <v>44263</v>
      </c>
      <c r="K52" s="194">
        <f t="shared" si="7"/>
        <v>44257</v>
      </c>
      <c r="L52" s="111">
        <v>122200000</v>
      </c>
      <c r="M52" s="110">
        <f>L52*100000</f>
        <v>12220000000000</v>
      </c>
      <c r="N52" s="235">
        <v>4.7</v>
      </c>
    </row>
    <row r="53" spans="1:14" ht="21" customHeight="1">
      <c r="A53" s="109">
        <v>49</v>
      </c>
      <c r="B53" s="201" t="s">
        <v>31</v>
      </c>
      <c r="C53" s="201" t="s">
        <v>32</v>
      </c>
      <c r="D53" s="201" t="s">
        <v>0</v>
      </c>
      <c r="E53" s="178">
        <v>15</v>
      </c>
      <c r="F53" s="131" t="s">
        <v>33</v>
      </c>
      <c r="G53" s="131" t="s">
        <v>34</v>
      </c>
      <c r="H53" s="180">
        <f t="shared" si="0"/>
        <v>44264</v>
      </c>
      <c r="I53" s="181">
        <f t="shared" si="5"/>
        <v>44264</v>
      </c>
      <c r="J53" s="179">
        <f t="shared" si="2"/>
        <v>44264</v>
      </c>
      <c r="K53" s="194">
        <f t="shared" si="7"/>
        <v>44258</v>
      </c>
      <c r="L53" s="110">
        <v>1000000</v>
      </c>
      <c r="M53" s="110">
        <f aca="true" t="shared" si="8" ref="M53:M79">+L53*100000</f>
        <v>100000000000</v>
      </c>
      <c r="N53" s="240">
        <v>9.25</v>
      </c>
    </row>
    <row r="54" spans="1:14" s="183" customFormat="1" ht="21" customHeight="1">
      <c r="A54" s="109">
        <v>50</v>
      </c>
      <c r="B54" s="176" t="s">
        <v>313</v>
      </c>
      <c r="C54" s="176" t="s">
        <v>314</v>
      </c>
      <c r="D54" s="184" t="s">
        <v>2</v>
      </c>
      <c r="E54" s="184">
        <v>5</v>
      </c>
      <c r="F54" s="200">
        <v>42803</v>
      </c>
      <c r="G54" s="200">
        <v>44629</v>
      </c>
      <c r="H54" s="180">
        <f t="shared" si="0"/>
        <v>44264</v>
      </c>
      <c r="I54" s="181">
        <f t="shared" si="5"/>
        <v>44264</v>
      </c>
      <c r="J54" s="179">
        <f t="shared" si="2"/>
        <v>44264</v>
      </c>
      <c r="K54" s="194">
        <f t="shared" si="7"/>
        <v>44258</v>
      </c>
      <c r="L54" s="130">
        <v>44500000</v>
      </c>
      <c r="M54" s="110">
        <f t="shared" si="8"/>
        <v>4450000000000</v>
      </c>
      <c r="N54" s="238">
        <v>5</v>
      </c>
    </row>
    <row r="55" spans="1:14" ht="21" customHeight="1">
      <c r="A55" s="109">
        <v>51</v>
      </c>
      <c r="B55" s="176" t="s">
        <v>225</v>
      </c>
      <c r="C55" s="176" t="s">
        <v>226</v>
      </c>
      <c r="D55" s="184" t="s">
        <v>2</v>
      </c>
      <c r="E55" s="184">
        <v>5</v>
      </c>
      <c r="F55" s="122">
        <v>42439</v>
      </c>
      <c r="G55" s="122">
        <v>44265</v>
      </c>
      <c r="H55" s="180">
        <f t="shared" si="0"/>
        <v>44265</v>
      </c>
      <c r="I55" s="181">
        <f t="shared" si="5"/>
        <v>44265</v>
      </c>
      <c r="J55" s="179">
        <f t="shared" si="2"/>
        <v>44265</v>
      </c>
      <c r="K55" s="194">
        <f t="shared" si="7"/>
        <v>44259</v>
      </c>
      <c r="L55" s="130">
        <v>97100000</v>
      </c>
      <c r="M55" s="110">
        <f t="shared" si="8"/>
        <v>9710000000000</v>
      </c>
      <c r="N55" s="238">
        <v>6.3</v>
      </c>
    </row>
    <row r="56" spans="1:14" s="183" customFormat="1" ht="21" customHeight="1">
      <c r="A56" s="109">
        <v>52</v>
      </c>
      <c r="B56" s="176" t="s">
        <v>91</v>
      </c>
      <c r="C56" s="205" t="s">
        <v>107</v>
      </c>
      <c r="D56" s="184" t="s">
        <v>2</v>
      </c>
      <c r="E56" s="178">
        <v>15</v>
      </c>
      <c r="F56" s="179">
        <v>41713</v>
      </c>
      <c r="G56" s="179">
        <v>47192</v>
      </c>
      <c r="H56" s="180">
        <f t="shared" si="0"/>
        <v>44270</v>
      </c>
      <c r="I56" s="181">
        <f t="shared" si="5"/>
        <v>44270</v>
      </c>
      <c r="J56" s="179">
        <f t="shared" si="2"/>
        <v>44270</v>
      </c>
      <c r="K56" s="194">
        <f t="shared" si="7"/>
        <v>44264</v>
      </c>
      <c r="L56" s="111">
        <v>120000000</v>
      </c>
      <c r="M56" s="110">
        <f t="shared" si="8"/>
        <v>12000000000000</v>
      </c>
      <c r="N56" s="240">
        <v>8.8</v>
      </c>
    </row>
    <row r="57" spans="1:14" ht="21" customHeight="1">
      <c r="A57" s="109">
        <v>53</v>
      </c>
      <c r="B57" s="176" t="s">
        <v>145</v>
      </c>
      <c r="C57" s="205" t="s">
        <v>146</v>
      </c>
      <c r="D57" s="201" t="s">
        <v>2</v>
      </c>
      <c r="E57" s="178">
        <v>10</v>
      </c>
      <c r="F57" s="200">
        <v>42078</v>
      </c>
      <c r="G57" s="200">
        <v>45731</v>
      </c>
      <c r="H57" s="180">
        <f t="shared" si="0"/>
        <v>44270</v>
      </c>
      <c r="I57" s="181">
        <f t="shared" si="5"/>
        <v>44270</v>
      </c>
      <c r="J57" s="179">
        <f t="shared" si="2"/>
        <v>44270</v>
      </c>
      <c r="K57" s="194">
        <f t="shared" si="7"/>
        <v>44264</v>
      </c>
      <c r="L57" s="110">
        <v>20000000</v>
      </c>
      <c r="M57" s="110">
        <f t="shared" si="8"/>
        <v>2000000000000</v>
      </c>
      <c r="N57" s="235">
        <v>6.3</v>
      </c>
    </row>
    <row r="58" spans="1:14" s="183" customFormat="1" ht="21" customHeight="1">
      <c r="A58" s="109">
        <v>54</v>
      </c>
      <c r="B58" s="178" t="s">
        <v>432</v>
      </c>
      <c r="C58" s="176" t="s">
        <v>431</v>
      </c>
      <c r="D58" s="184" t="s">
        <v>2</v>
      </c>
      <c r="E58" s="184">
        <v>15</v>
      </c>
      <c r="F58" s="200">
        <v>43174</v>
      </c>
      <c r="G58" s="200">
        <v>48653</v>
      </c>
      <c r="H58" s="180">
        <f t="shared" si="0"/>
        <v>44270</v>
      </c>
      <c r="I58" s="181">
        <f t="shared" si="5"/>
        <v>44270</v>
      </c>
      <c r="J58" s="179">
        <f t="shared" si="2"/>
        <v>44270</v>
      </c>
      <c r="K58" s="194">
        <f t="shared" si="7"/>
        <v>44264</v>
      </c>
      <c r="L58" s="130">
        <v>82200000</v>
      </c>
      <c r="M58" s="110">
        <f t="shared" si="8"/>
        <v>8220000000000</v>
      </c>
      <c r="N58" s="238">
        <v>4.4</v>
      </c>
    </row>
    <row r="59" spans="1:14" ht="21" customHeight="1">
      <c r="A59" s="109">
        <v>55</v>
      </c>
      <c r="B59" s="185" t="s">
        <v>149</v>
      </c>
      <c r="C59" s="206" t="s">
        <v>150</v>
      </c>
      <c r="D59" s="202" t="s">
        <v>2</v>
      </c>
      <c r="E59" s="187">
        <v>15</v>
      </c>
      <c r="F59" s="193">
        <v>42078</v>
      </c>
      <c r="G59" s="193">
        <v>47557</v>
      </c>
      <c r="H59" s="180">
        <f t="shared" si="0"/>
        <v>44270</v>
      </c>
      <c r="I59" s="181">
        <f t="shared" si="5"/>
        <v>44270</v>
      </c>
      <c r="J59" s="179">
        <f t="shared" si="2"/>
        <v>44270</v>
      </c>
      <c r="K59" s="194">
        <f t="shared" si="7"/>
        <v>44264</v>
      </c>
      <c r="L59" s="190">
        <v>51308060</v>
      </c>
      <c r="M59" s="190">
        <f t="shared" si="8"/>
        <v>5130806000000</v>
      </c>
      <c r="N59" s="236">
        <v>7.2</v>
      </c>
    </row>
    <row r="60" spans="1:14" s="183" customFormat="1" ht="21" customHeight="1">
      <c r="A60" s="109">
        <v>56</v>
      </c>
      <c r="B60" s="176" t="s">
        <v>317</v>
      </c>
      <c r="C60" s="176" t="s">
        <v>318</v>
      </c>
      <c r="D60" s="184" t="s">
        <v>2</v>
      </c>
      <c r="E60" s="184">
        <v>30</v>
      </c>
      <c r="F60" s="200">
        <v>42810</v>
      </c>
      <c r="G60" s="200">
        <v>53767</v>
      </c>
      <c r="H60" s="180">
        <f t="shared" si="0"/>
        <v>44271</v>
      </c>
      <c r="I60" s="181">
        <f t="shared" si="5"/>
        <v>44271</v>
      </c>
      <c r="J60" s="179">
        <f t="shared" si="2"/>
        <v>44271</v>
      </c>
      <c r="K60" s="194">
        <f t="shared" si="7"/>
        <v>44265</v>
      </c>
      <c r="L60" s="130">
        <v>56670000</v>
      </c>
      <c r="M60" s="110">
        <f t="shared" si="8"/>
        <v>5667000000000</v>
      </c>
      <c r="N60" s="238">
        <v>7.9</v>
      </c>
    </row>
    <row r="61" spans="1:14" ht="21" customHeight="1">
      <c r="A61" s="109">
        <v>57</v>
      </c>
      <c r="B61" s="185" t="s">
        <v>315</v>
      </c>
      <c r="C61" s="185" t="s">
        <v>316</v>
      </c>
      <c r="D61" s="186" t="s">
        <v>2</v>
      </c>
      <c r="E61" s="186">
        <v>15</v>
      </c>
      <c r="F61" s="193">
        <v>42810</v>
      </c>
      <c r="G61" s="193">
        <v>48289</v>
      </c>
      <c r="H61" s="180">
        <f t="shared" si="0"/>
        <v>44271</v>
      </c>
      <c r="I61" s="181">
        <f t="shared" si="5"/>
        <v>44271</v>
      </c>
      <c r="J61" s="179">
        <f t="shared" si="2"/>
        <v>44271</v>
      </c>
      <c r="K61" s="194">
        <f t="shared" si="7"/>
        <v>44265</v>
      </c>
      <c r="L61" s="192">
        <v>52000000</v>
      </c>
      <c r="M61" s="190">
        <f t="shared" si="8"/>
        <v>5200000000000</v>
      </c>
      <c r="N61" s="237">
        <v>6.9</v>
      </c>
    </row>
    <row r="62" spans="1:14" ht="21" customHeight="1">
      <c r="A62" s="109">
        <v>58</v>
      </c>
      <c r="B62" s="178" t="s">
        <v>430</v>
      </c>
      <c r="C62" s="176" t="s">
        <v>429</v>
      </c>
      <c r="D62" s="184" t="s">
        <v>2</v>
      </c>
      <c r="E62" s="184">
        <v>5</v>
      </c>
      <c r="F62" s="200">
        <v>43181</v>
      </c>
      <c r="G62" s="200">
        <v>45007</v>
      </c>
      <c r="H62" s="180">
        <f t="shared" si="0"/>
        <v>44277</v>
      </c>
      <c r="I62" s="181">
        <f t="shared" si="5"/>
        <v>44277</v>
      </c>
      <c r="J62" s="179">
        <f t="shared" si="2"/>
        <v>44277</v>
      </c>
      <c r="K62" s="194">
        <f t="shared" si="7"/>
        <v>44271</v>
      </c>
      <c r="L62" s="130">
        <v>51050000</v>
      </c>
      <c r="M62" s="110">
        <f t="shared" si="8"/>
        <v>5105000000000</v>
      </c>
      <c r="N62" s="238">
        <v>2.9</v>
      </c>
    </row>
    <row r="63" spans="1:14" ht="21" customHeight="1">
      <c r="A63" s="109">
        <v>59</v>
      </c>
      <c r="B63" s="176" t="s">
        <v>428</v>
      </c>
      <c r="C63" s="176" t="s">
        <v>427</v>
      </c>
      <c r="D63" s="184" t="s">
        <v>2</v>
      </c>
      <c r="E63" s="184">
        <v>7</v>
      </c>
      <c r="F63" s="200">
        <v>43181</v>
      </c>
      <c r="G63" s="200">
        <v>45738</v>
      </c>
      <c r="H63" s="180">
        <f t="shared" si="0"/>
        <v>44277</v>
      </c>
      <c r="I63" s="181">
        <f t="shared" si="5"/>
        <v>44277</v>
      </c>
      <c r="J63" s="179">
        <f t="shared" si="2"/>
        <v>44277</v>
      </c>
      <c r="K63" s="194">
        <f t="shared" si="7"/>
        <v>44271</v>
      </c>
      <c r="L63" s="130">
        <v>11000000</v>
      </c>
      <c r="M63" s="110">
        <f t="shared" si="8"/>
        <v>1100000000000</v>
      </c>
      <c r="N63" s="238">
        <v>3.4</v>
      </c>
    </row>
    <row r="64" spans="1:14" ht="21" customHeight="1">
      <c r="A64" s="109">
        <v>60</v>
      </c>
      <c r="B64" s="185" t="s">
        <v>319</v>
      </c>
      <c r="C64" s="185" t="s">
        <v>320</v>
      </c>
      <c r="D64" s="186" t="s">
        <v>2</v>
      </c>
      <c r="E64" s="186">
        <v>7</v>
      </c>
      <c r="F64" s="193">
        <v>42817</v>
      </c>
      <c r="G64" s="193">
        <v>45374</v>
      </c>
      <c r="H64" s="180">
        <f t="shared" si="0"/>
        <v>44278</v>
      </c>
      <c r="I64" s="181">
        <f t="shared" si="5"/>
        <v>44278</v>
      </c>
      <c r="J64" s="179">
        <f t="shared" si="2"/>
        <v>44278</v>
      </c>
      <c r="K64" s="194">
        <f t="shared" si="7"/>
        <v>44272</v>
      </c>
      <c r="L64" s="192">
        <v>51700000</v>
      </c>
      <c r="M64" s="190">
        <f t="shared" si="8"/>
        <v>5170000000000</v>
      </c>
      <c r="N64" s="237">
        <v>5.4</v>
      </c>
    </row>
    <row r="65" spans="1:14" ht="21" customHeight="1">
      <c r="A65" s="109">
        <v>61</v>
      </c>
      <c r="B65" s="176" t="s">
        <v>229</v>
      </c>
      <c r="C65" s="176" t="s">
        <v>230</v>
      </c>
      <c r="D65" s="184" t="s">
        <v>2</v>
      </c>
      <c r="E65" s="184">
        <v>5</v>
      </c>
      <c r="F65" s="122">
        <v>42453</v>
      </c>
      <c r="G65" s="122">
        <v>44279</v>
      </c>
      <c r="H65" s="180">
        <f t="shared" si="0"/>
        <v>44279</v>
      </c>
      <c r="I65" s="181">
        <f t="shared" si="5"/>
        <v>44279</v>
      </c>
      <c r="J65" s="179">
        <f t="shared" si="2"/>
        <v>44279</v>
      </c>
      <c r="K65" s="194">
        <f t="shared" si="7"/>
        <v>44273</v>
      </c>
      <c r="L65" s="130">
        <v>60000000</v>
      </c>
      <c r="M65" s="110">
        <f t="shared" si="8"/>
        <v>6000000000000</v>
      </c>
      <c r="N65" s="238">
        <v>6.3</v>
      </c>
    </row>
    <row r="66" spans="1:14" ht="21" customHeight="1">
      <c r="A66" s="109">
        <v>62</v>
      </c>
      <c r="B66" s="176" t="s">
        <v>426</v>
      </c>
      <c r="C66" s="176" t="s">
        <v>425</v>
      </c>
      <c r="D66" s="184" t="s">
        <v>2</v>
      </c>
      <c r="E66" s="184">
        <v>30</v>
      </c>
      <c r="F66" s="200">
        <v>43188</v>
      </c>
      <c r="G66" s="200">
        <v>54146</v>
      </c>
      <c r="H66" s="180">
        <f t="shared" si="0"/>
        <v>44284</v>
      </c>
      <c r="I66" s="181">
        <f t="shared" si="5"/>
        <v>44284</v>
      </c>
      <c r="J66" s="179">
        <f t="shared" si="2"/>
        <v>44284</v>
      </c>
      <c r="K66" s="194">
        <f t="shared" si="7"/>
        <v>44278</v>
      </c>
      <c r="L66" s="130">
        <v>7500000</v>
      </c>
      <c r="M66" s="110">
        <f t="shared" si="8"/>
        <v>750000000000</v>
      </c>
      <c r="N66" s="238">
        <v>5.4</v>
      </c>
    </row>
    <row r="67" spans="1:14" ht="21" customHeight="1">
      <c r="A67" s="109">
        <v>63</v>
      </c>
      <c r="B67" s="176" t="s">
        <v>321</v>
      </c>
      <c r="C67" s="176" t="s">
        <v>322</v>
      </c>
      <c r="D67" s="184" t="s">
        <v>2</v>
      </c>
      <c r="E67" s="184">
        <v>20</v>
      </c>
      <c r="F67" s="200">
        <v>42824</v>
      </c>
      <c r="G67" s="200">
        <v>50129</v>
      </c>
      <c r="H67" s="180">
        <f t="shared" si="0"/>
        <v>44285</v>
      </c>
      <c r="I67" s="181">
        <f t="shared" si="5"/>
        <v>44285</v>
      </c>
      <c r="J67" s="179">
        <f t="shared" si="2"/>
        <v>44285</v>
      </c>
      <c r="K67" s="194">
        <f t="shared" si="7"/>
        <v>44279</v>
      </c>
      <c r="L67" s="130">
        <v>51300000</v>
      </c>
      <c r="M67" s="110">
        <f t="shared" si="8"/>
        <v>5130000000000</v>
      </c>
      <c r="N67" s="238">
        <v>7.4</v>
      </c>
    </row>
    <row r="68" spans="1:14" ht="21" customHeight="1">
      <c r="A68" s="109">
        <v>64</v>
      </c>
      <c r="B68" s="201" t="s">
        <v>35</v>
      </c>
      <c r="C68" s="201" t="s">
        <v>36</v>
      </c>
      <c r="D68" s="201" t="s">
        <v>0</v>
      </c>
      <c r="E68" s="178">
        <v>15</v>
      </c>
      <c r="F68" s="131" t="s">
        <v>37</v>
      </c>
      <c r="G68" s="131" t="s">
        <v>38</v>
      </c>
      <c r="H68" s="180">
        <f t="shared" si="0"/>
        <v>44291</v>
      </c>
      <c r="I68" s="181">
        <f t="shared" si="5"/>
        <v>44291</v>
      </c>
      <c r="J68" s="179">
        <f t="shared" si="2"/>
        <v>44291</v>
      </c>
      <c r="K68" s="194">
        <f t="shared" si="7"/>
        <v>44285</v>
      </c>
      <c r="L68" s="110">
        <v>1000000</v>
      </c>
      <c r="M68" s="110">
        <f t="shared" si="8"/>
        <v>100000000000</v>
      </c>
      <c r="N68" s="240">
        <v>9.25</v>
      </c>
    </row>
    <row r="69" spans="1:14" ht="21" customHeight="1">
      <c r="A69" s="109">
        <v>65</v>
      </c>
      <c r="B69" s="176" t="s">
        <v>231</v>
      </c>
      <c r="C69" s="176" t="s">
        <v>232</v>
      </c>
      <c r="D69" s="184" t="s">
        <v>2</v>
      </c>
      <c r="E69" s="184">
        <v>5</v>
      </c>
      <c r="F69" s="122">
        <v>42467</v>
      </c>
      <c r="G69" s="122">
        <v>44293</v>
      </c>
      <c r="H69" s="180">
        <f aca="true" t="shared" si="9" ref="H69:H132">DATE(2021,MONTH(G69),DAY(G69))</f>
        <v>44293</v>
      </c>
      <c r="I69" s="181">
        <f t="shared" si="5"/>
        <v>44293</v>
      </c>
      <c r="J69" s="179">
        <f aca="true" t="shared" si="10" ref="J69:J132">+I69</f>
        <v>44293</v>
      </c>
      <c r="K69" s="194">
        <f t="shared" si="7"/>
        <v>44287</v>
      </c>
      <c r="L69" s="111">
        <v>51770000</v>
      </c>
      <c r="M69" s="110">
        <f t="shared" si="8"/>
        <v>5177000000000</v>
      </c>
      <c r="N69" s="238">
        <v>6.4</v>
      </c>
    </row>
    <row r="70" spans="1:14" ht="21" customHeight="1">
      <c r="A70" s="109">
        <v>66</v>
      </c>
      <c r="B70" s="176" t="s">
        <v>323</v>
      </c>
      <c r="C70" s="176" t="s">
        <v>324</v>
      </c>
      <c r="D70" s="184" t="s">
        <v>2</v>
      </c>
      <c r="E70" s="184">
        <v>30</v>
      </c>
      <c r="F70" s="200">
        <v>42832</v>
      </c>
      <c r="G70" s="200">
        <v>53789</v>
      </c>
      <c r="H70" s="180">
        <f t="shared" si="9"/>
        <v>44293</v>
      </c>
      <c r="I70" s="181">
        <f t="shared" si="5"/>
        <v>44293</v>
      </c>
      <c r="J70" s="179">
        <f t="shared" si="10"/>
        <v>44293</v>
      </c>
      <c r="K70" s="194">
        <f t="shared" si="7"/>
        <v>44287</v>
      </c>
      <c r="L70" s="130">
        <v>56650000</v>
      </c>
      <c r="M70" s="110">
        <f t="shared" si="8"/>
        <v>5665000000000</v>
      </c>
      <c r="N70" s="238">
        <v>7.8</v>
      </c>
    </row>
    <row r="71" spans="1:14" ht="21" customHeight="1">
      <c r="A71" s="109">
        <v>67</v>
      </c>
      <c r="B71" s="176" t="s">
        <v>233</v>
      </c>
      <c r="C71" s="176" t="s">
        <v>234</v>
      </c>
      <c r="D71" s="184" t="s">
        <v>2</v>
      </c>
      <c r="E71" s="184">
        <v>15</v>
      </c>
      <c r="F71" s="200">
        <v>42474</v>
      </c>
      <c r="G71" s="200">
        <v>47952</v>
      </c>
      <c r="H71" s="180">
        <f t="shared" si="9"/>
        <v>44300</v>
      </c>
      <c r="I71" s="181">
        <f t="shared" si="5"/>
        <v>44300</v>
      </c>
      <c r="J71" s="179">
        <f t="shared" si="10"/>
        <v>44300</v>
      </c>
      <c r="K71" s="194">
        <f t="shared" si="7"/>
        <v>44294</v>
      </c>
      <c r="L71" s="130">
        <v>62890000</v>
      </c>
      <c r="M71" s="110">
        <f t="shared" si="8"/>
        <v>6289000000000</v>
      </c>
      <c r="N71" s="238">
        <v>7.6</v>
      </c>
    </row>
    <row r="72" spans="1:14" ht="21" customHeight="1">
      <c r="A72" s="109">
        <v>68</v>
      </c>
      <c r="B72" s="176" t="s">
        <v>424</v>
      </c>
      <c r="C72" s="176" t="s">
        <v>333</v>
      </c>
      <c r="D72" s="184" t="s">
        <v>2</v>
      </c>
      <c r="E72" s="184">
        <v>5</v>
      </c>
      <c r="F72" s="200">
        <v>42859</v>
      </c>
      <c r="G72" s="200">
        <v>44665</v>
      </c>
      <c r="H72" s="180">
        <f t="shared" si="9"/>
        <v>44300</v>
      </c>
      <c r="I72" s="181">
        <f t="shared" si="5"/>
        <v>44300</v>
      </c>
      <c r="J72" s="179">
        <f t="shared" si="10"/>
        <v>44300</v>
      </c>
      <c r="K72" s="194">
        <f t="shared" si="7"/>
        <v>44294</v>
      </c>
      <c r="L72" s="130">
        <v>55430000</v>
      </c>
      <c r="M72" s="110">
        <f t="shared" si="8"/>
        <v>5543000000000</v>
      </c>
      <c r="N72" s="238">
        <v>5.2</v>
      </c>
    </row>
    <row r="73" spans="1:14" ht="21" customHeight="1">
      <c r="A73" s="109">
        <v>69</v>
      </c>
      <c r="B73" s="176" t="s">
        <v>325</v>
      </c>
      <c r="C73" s="176" t="s">
        <v>326</v>
      </c>
      <c r="D73" s="184" t="s">
        <v>2</v>
      </c>
      <c r="E73" s="184">
        <v>30</v>
      </c>
      <c r="F73" s="200">
        <v>42845</v>
      </c>
      <c r="G73" s="200">
        <v>53802</v>
      </c>
      <c r="H73" s="180">
        <f t="shared" si="9"/>
        <v>44306</v>
      </c>
      <c r="I73" s="181">
        <f t="shared" si="5"/>
        <v>44306</v>
      </c>
      <c r="J73" s="179">
        <f t="shared" si="10"/>
        <v>44306</v>
      </c>
      <c r="K73" s="194">
        <f t="shared" si="7"/>
        <v>44300</v>
      </c>
      <c r="L73" s="130">
        <v>58792000</v>
      </c>
      <c r="M73" s="110">
        <f t="shared" si="8"/>
        <v>5879200000000</v>
      </c>
      <c r="N73" s="238">
        <v>7.6</v>
      </c>
    </row>
    <row r="74" spans="1:14" ht="21" customHeight="1">
      <c r="A74" s="109">
        <v>70</v>
      </c>
      <c r="B74" s="176" t="s">
        <v>235</v>
      </c>
      <c r="C74" s="176" t="s">
        <v>236</v>
      </c>
      <c r="D74" s="184" t="s">
        <v>2</v>
      </c>
      <c r="E74" s="184">
        <v>5</v>
      </c>
      <c r="F74" s="122">
        <v>42481</v>
      </c>
      <c r="G74" s="122">
        <v>44307</v>
      </c>
      <c r="H74" s="180">
        <f t="shared" si="9"/>
        <v>44307</v>
      </c>
      <c r="I74" s="203">
        <v>44308</v>
      </c>
      <c r="J74" s="204">
        <f t="shared" si="10"/>
        <v>44308</v>
      </c>
      <c r="K74" s="182">
        <v>44301</v>
      </c>
      <c r="L74" s="130">
        <v>48535000</v>
      </c>
      <c r="M74" s="110">
        <f t="shared" si="8"/>
        <v>4853500000000</v>
      </c>
      <c r="N74" s="238">
        <v>6.4</v>
      </c>
    </row>
    <row r="75" spans="1:14" ht="21" customHeight="1">
      <c r="A75" s="109">
        <v>71</v>
      </c>
      <c r="B75" s="176" t="s">
        <v>327</v>
      </c>
      <c r="C75" s="176" t="s">
        <v>328</v>
      </c>
      <c r="D75" s="184" t="s">
        <v>2</v>
      </c>
      <c r="E75" s="184">
        <v>15</v>
      </c>
      <c r="F75" s="200">
        <v>42852</v>
      </c>
      <c r="G75" s="200">
        <v>48331</v>
      </c>
      <c r="H75" s="180">
        <f t="shared" si="9"/>
        <v>44313</v>
      </c>
      <c r="I75" s="181">
        <f aca="true" t="shared" si="11" ref="I75:I138">IF(WEEKDAY(H75)=7,H75+2,IF(WEEKDAY(H75)=1,H75+1,H75))</f>
        <v>44313</v>
      </c>
      <c r="J75" s="179">
        <f t="shared" si="10"/>
        <v>44313</v>
      </c>
      <c r="K75" s="182">
        <v>44306</v>
      </c>
      <c r="L75" s="130">
        <v>58000000</v>
      </c>
      <c r="M75" s="110">
        <f t="shared" si="8"/>
        <v>5800000000000</v>
      </c>
      <c r="N75" s="238">
        <v>6.7</v>
      </c>
    </row>
    <row r="76" spans="1:14" ht="21" customHeight="1">
      <c r="A76" s="109">
        <v>72</v>
      </c>
      <c r="B76" s="176" t="s">
        <v>239</v>
      </c>
      <c r="C76" s="176" t="s">
        <v>240</v>
      </c>
      <c r="D76" s="184" t="s">
        <v>2</v>
      </c>
      <c r="E76" s="184">
        <v>5</v>
      </c>
      <c r="F76" s="122">
        <v>42488</v>
      </c>
      <c r="G76" s="122">
        <v>44314</v>
      </c>
      <c r="H76" s="180">
        <f t="shared" si="9"/>
        <v>44314</v>
      </c>
      <c r="I76" s="181">
        <f t="shared" si="11"/>
        <v>44314</v>
      </c>
      <c r="J76" s="179">
        <f t="shared" si="10"/>
        <v>44314</v>
      </c>
      <c r="K76" s="194">
        <f>IF(WEEKDAY(I76)=6,I76-4,I76-6)</f>
        <v>44308</v>
      </c>
      <c r="L76" s="130">
        <v>63000000</v>
      </c>
      <c r="M76" s="110">
        <f t="shared" si="8"/>
        <v>6300000000000</v>
      </c>
      <c r="N76" s="238">
        <v>6.3</v>
      </c>
    </row>
    <row r="77" spans="1:14" s="183" customFormat="1" ht="21" customHeight="1">
      <c r="A77" s="109">
        <v>73</v>
      </c>
      <c r="B77" s="176" t="s">
        <v>329</v>
      </c>
      <c r="C77" s="176" t="s">
        <v>330</v>
      </c>
      <c r="D77" s="184" t="s">
        <v>2</v>
      </c>
      <c r="E77" s="184">
        <v>10</v>
      </c>
      <c r="F77" s="200">
        <v>42859</v>
      </c>
      <c r="G77" s="200">
        <v>46511</v>
      </c>
      <c r="H77" s="180">
        <f t="shared" si="9"/>
        <v>44320</v>
      </c>
      <c r="I77" s="181">
        <f t="shared" si="11"/>
        <v>44320</v>
      </c>
      <c r="J77" s="179">
        <f t="shared" si="10"/>
        <v>44320</v>
      </c>
      <c r="K77" s="182">
        <v>44312</v>
      </c>
      <c r="L77" s="130">
        <v>53000000</v>
      </c>
      <c r="M77" s="110">
        <f t="shared" si="8"/>
        <v>5300000000000</v>
      </c>
      <c r="N77" s="238">
        <v>6</v>
      </c>
    </row>
    <row r="78" spans="1:14" s="183" customFormat="1" ht="21" customHeight="1">
      <c r="A78" s="109">
        <v>74</v>
      </c>
      <c r="B78" s="176" t="s">
        <v>331</v>
      </c>
      <c r="C78" s="176" t="s">
        <v>332</v>
      </c>
      <c r="D78" s="184" t="s">
        <v>2</v>
      </c>
      <c r="E78" s="184">
        <v>15</v>
      </c>
      <c r="F78" s="200">
        <v>42859</v>
      </c>
      <c r="G78" s="200">
        <v>48338</v>
      </c>
      <c r="H78" s="180">
        <f t="shared" si="9"/>
        <v>44320</v>
      </c>
      <c r="I78" s="181">
        <f t="shared" si="11"/>
        <v>44320</v>
      </c>
      <c r="J78" s="179">
        <f t="shared" si="10"/>
        <v>44320</v>
      </c>
      <c r="K78" s="182">
        <v>44312</v>
      </c>
      <c r="L78" s="130">
        <v>23900000</v>
      </c>
      <c r="M78" s="110">
        <f t="shared" si="8"/>
        <v>2390000000000</v>
      </c>
      <c r="N78" s="238">
        <v>6.7</v>
      </c>
    </row>
    <row r="79" spans="1:14" s="183" customFormat="1" ht="21" customHeight="1">
      <c r="A79" s="109">
        <v>75</v>
      </c>
      <c r="B79" s="176" t="s">
        <v>241</v>
      </c>
      <c r="C79" s="176" t="s">
        <v>242</v>
      </c>
      <c r="D79" s="184" t="s">
        <v>2</v>
      </c>
      <c r="E79" s="184">
        <v>5</v>
      </c>
      <c r="F79" s="122">
        <v>42495</v>
      </c>
      <c r="G79" s="122">
        <v>44321</v>
      </c>
      <c r="H79" s="180">
        <f t="shared" si="9"/>
        <v>44321</v>
      </c>
      <c r="I79" s="181">
        <f t="shared" si="11"/>
        <v>44321</v>
      </c>
      <c r="J79" s="179">
        <f t="shared" si="10"/>
        <v>44321</v>
      </c>
      <c r="K79" s="182">
        <v>44313</v>
      </c>
      <c r="L79" s="130">
        <v>51500000</v>
      </c>
      <c r="M79" s="110">
        <f t="shared" si="8"/>
        <v>5150000000000</v>
      </c>
      <c r="N79" s="238">
        <v>6.3</v>
      </c>
    </row>
    <row r="80" spans="1:14" ht="21" customHeight="1">
      <c r="A80" s="109">
        <v>76</v>
      </c>
      <c r="B80" s="176" t="s">
        <v>423</v>
      </c>
      <c r="C80" s="176" t="s">
        <v>422</v>
      </c>
      <c r="D80" s="184" t="s">
        <v>2</v>
      </c>
      <c r="E80" s="178">
        <v>10</v>
      </c>
      <c r="F80" s="179">
        <v>43594</v>
      </c>
      <c r="G80" s="179">
        <v>47247</v>
      </c>
      <c r="H80" s="180">
        <f t="shared" si="9"/>
        <v>44325</v>
      </c>
      <c r="I80" s="181">
        <f t="shared" si="11"/>
        <v>44326</v>
      </c>
      <c r="J80" s="179">
        <f t="shared" si="10"/>
        <v>44326</v>
      </c>
      <c r="K80" s="194">
        <f aca="true" t="shared" si="12" ref="K80:K141">IF(WEEKDAY(I80)=6,I80-4,I80-6)</f>
        <v>44320</v>
      </c>
      <c r="L80" s="130">
        <v>132120000</v>
      </c>
      <c r="M80" s="110">
        <f>L80*100000</f>
        <v>13212000000000</v>
      </c>
      <c r="N80" s="238">
        <v>4.7</v>
      </c>
    </row>
    <row r="81" spans="1:14" s="183" customFormat="1" ht="21" customHeight="1">
      <c r="A81" s="109">
        <v>77</v>
      </c>
      <c r="B81" s="176" t="s">
        <v>334</v>
      </c>
      <c r="C81" s="176" t="s">
        <v>335</v>
      </c>
      <c r="D81" s="184" t="s">
        <v>2</v>
      </c>
      <c r="E81" s="184">
        <v>20</v>
      </c>
      <c r="F81" s="200">
        <v>42866</v>
      </c>
      <c r="G81" s="200">
        <v>50171</v>
      </c>
      <c r="H81" s="180">
        <f t="shared" si="9"/>
        <v>44327</v>
      </c>
      <c r="I81" s="181">
        <f t="shared" si="11"/>
        <v>44327</v>
      </c>
      <c r="J81" s="179">
        <f t="shared" si="10"/>
        <v>44327</v>
      </c>
      <c r="K81" s="194">
        <f t="shared" si="12"/>
        <v>44321</v>
      </c>
      <c r="L81" s="130">
        <v>55180000</v>
      </c>
      <c r="M81" s="110">
        <f aca="true" t="shared" si="13" ref="M81:M89">+L81*100000</f>
        <v>5518000000000</v>
      </c>
      <c r="N81" s="238">
        <v>7</v>
      </c>
    </row>
    <row r="82" spans="1:14" s="183" customFormat="1" ht="21" customHeight="1">
      <c r="A82" s="109">
        <v>78</v>
      </c>
      <c r="B82" s="185" t="s">
        <v>243</v>
      </c>
      <c r="C82" s="185" t="s">
        <v>244</v>
      </c>
      <c r="D82" s="186" t="s">
        <v>2</v>
      </c>
      <c r="E82" s="186">
        <v>5</v>
      </c>
      <c r="F82" s="191">
        <v>42502</v>
      </c>
      <c r="G82" s="191">
        <v>44328</v>
      </c>
      <c r="H82" s="180">
        <f t="shared" si="9"/>
        <v>44328</v>
      </c>
      <c r="I82" s="181">
        <f t="shared" si="11"/>
        <v>44328</v>
      </c>
      <c r="J82" s="179">
        <f t="shared" si="10"/>
        <v>44328</v>
      </c>
      <c r="K82" s="194">
        <f t="shared" si="12"/>
        <v>44322</v>
      </c>
      <c r="L82" s="192">
        <v>73000000</v>
      </c>
      <c r="M82" s="190">
        <f t="shared" si="13"/>
        <v>7300000000000</v>
      </c>
      <c r="N82" s="237">
        <v>6.2</v>
      </c>
    </row>
    <row r="83" spans="1:14" ht="21" customHeight="1">
      <c r="A83" s="109">
        <v>79</v>
      </c>
      <c r="B83" s="195" t="s">
        <v>480</v>
      </c>
      <c r="C83" s="195" t="s">
        <v>481</v>
      </c>
      <c r="D83" s="207" t="s">
        <v>2</v>
      </c>
      <c r="E83" s="197">
        <v>15</v>
      </c>
      <c r="F83" s="198">
        <v>43965</v>
      </c>
      <c r="G83" s="198">
        <v>49443</v>
      </c>
      <c r="H83" s="180">
        <f t="shared" si="9"/>
        <v>44330</v>
      </c>
      <c r="I83" s="181">
        <f t="shared" si="11"/>
        <v>44330</v>
      </c>
      <c r="J83" s="179">
        <f t="shared" si="10"/>
        <v>44330</v>
      </c>
      <c r="K83" s="194">
        <f t="shared" si="12"/>
        <v>44326</v>
      </c>
      <c r="L83" s="199">
        <v>132450000</v>
      </c>
      <c r="M83" s="110">
        <f t="shared" si="13"/>
        <v>13245000000000</v>
      </c>
      <c r="N83" s="239">
        <v>2.9</v>
      </c>
    </row>
    <row r="84" spans="1:14" s="183" customFormat="1" ht="21" customHeight="1">
      <c r="A84" s="109">
        <v>80</v>
      </c>
      <c r="B84" s="195" t="s">
        <v>482</v>
      </c>
      <c r="C84" s="195" t="s">
        <v>483</v>
      </c>
      <c r="D84" s="207" t="s">
        <v>2</v>
      </c>
      <c r="E84" s="197">
        <v>10</v>
      </c>
      <c r="F84" s="198">
        <v>43965</v>
      </c>
      <c r="G84" s="198">
        <v>47617</v>
      </c>
      <c r="H84" s="180">
        <f t="shared" si="9"/>
        <v>44330</v>
      </c>
      <c r="I84" s="181">
        <f t="shared" si="11"/>
        <v>44330</v>
      </c>
      <c r="J84" s="179">
        <f t="shared" si="10"/>
        <v>44330</v>
      </c>
      <c r="K84" s="194">
        <f t="shared" si="12"/>
        <v>44326</v>
      </c>
      <c r="L84" s="199">
        <v>127070000</v>
      </c>
      <c r="M84" s="110">
        <f t="shared" si="13"/>
        <v>12707000000000</v>
      </c>
      <c r="N84" s="239">
        <v>2.7</v>
      </c>
    </row>
    <row r="85" spans="1:14" s="183" customFormat="1" ht="21" customHeight="1">
      <c r="A85" s="109">
        <v>81</v>
      </c>
      <c r="B85" s="185" t="s">
        <v>336</v>
      </c>
      <c r="C85" s="185" t="s">
        <v>337</v>
      </c>
      <c r="D85" s="186" t="s">
        <v>2</v>
      </c>
      <c r="E85" s="187">
        <v>7</v>
      </c>
      <c r="F85" s="193">
        <v>42873</v>
      </c>
      <c r="G85" s="193">
        <v>45430</v>
      </c>
      <c r="H85" s="180">
        <f t="shared" si="9"/>
        <v>44334</v>
      </c>
      <c r="I85" s="181">
        <f t="shared" si="11"/>
        <v>44334</v>
      </c>
      <c r="J85" s="179">
        <f t="shared" si="10"/>
        <v>44334</v>
      </c>
      <c r="K85" s="194">
        <f t="shared" si="12"/>
        <v>44328</v>
      </c>
      <c r="L85" s="189">
        <v>52500000</v>
      </c>
      <c r="M85" s="190">
        <f t="shared" si="13"/>
        <v>5250000000000</v>
      </c>
      <c r="N85" s="236">
        <v>5.4</v>
      </c>
    </row>
    <row r="86" spans="1:14" ht="21" customHeight="1">
      <c r="A86" s="109">
        <v>82</v>
      </c>
      <c r="B86" s="176" t="s">
        <v>245</v>
      </c>
      <c r="C86" s="176" t="s">
        <v>246</v>
      </c>
      <c r="D86" s="184" t="s">
        <v>2</v>
      </c>
      <c r="E86" s="184">
        <v>5</v>
      </c>
      <c r="F86" s="122">
        <v>42509</v>
      </c>
      <c r="G86" s="122">
        <v>44335</v>
      </c>
      <c r="H86" s="180">
        <f t="shared" si="9"/>
        <v>44335</v>
      </c>
      <c r="I86" s="181">
        <f t="shared" si="11"/>
        <v>44335</v>
      </c>
      <c r="J86" s="179">
        <f t="shared" si="10"/>
        <v>44335</v>
      </c>
      <c r="K86" s="194">
        <f t="shared" si="12"/>
        <v>44329</v>
      </c>
      <c r="L86" s="130">
        <v>99000000</v>
      </c>
      <c r="M86" s="110">
        <f t="shared" si="13"/>
        <v>9900000000000</v>
      </c>
      <c r="N86" s="238">
        <v>6.1</v>
      </c>
    </row>
    <row r="87" spans="1:14" ht="21" customHeight="1">
      <c r="A87" s="109">
        <v>83</v>
      </c>
      <c r="B87" s="185" t="s">
        <v>421</v>
      </c>
      <c r="C87" s="185" t="s">
        <v>420</v>
      </c>
      <c r="D87" s="186" t="s">
        <v>2</v>
      </c>
      <c r="E87" s="186">
        <v>10</v>
      </c>
      <c r="F87" s="193">
        <v>43244</v>
      </c>
      <c r="G87" s="193">
        <v>46897</v>
      </c>
      <c r="H87" s="180">
        <f t="shared" si="9"/>
        <v>44340</v>
      </c>
      <c r="I87" s="181">
        <f t="shared" si="11"/>
        <v>44340</v>
      </c>
      <c r="J87" s="179">
        <f t="shared" si="10"/>
        <v>44340</v>
      </c>
      <c r="K87" s="194">
        <f t="shared" si="12"/>
        <v>44334</v>
      </c>
      <c r="L87" s="192">
        <v>72000000</v>
      </c>
      <c r="M87" s="190">
        <f t="shared" si="13"/>
        <v>7200000000000</v>
      </c>
      <c r="N87" s="237">
        <v>4.2</v>
      </c>
    </row>
    <row r="88" spans="1:14" ht="21" customHeight="1">
      <c r="A88" s="109">
        <v>84</v>
      </c>
      <c r="B88" s="201" t="s">
        <v>44</v>
      </c>
      <c r="C88" s="201" t="s">
        <v>45</v>
      </c>
      <c r="D88" s="201" t="s">
        <v>2</v>
      </c>
      <c r="E88" s="178">
        <v>10</v>
      </c>
      <c r="F88" s="131" t="s">
        <v>46</v>
      </c>
      <c r="G88" s="131" t="s">
        <v>47</v>
      </c>
      <c r="H88" s="180">
        <f t="shared" si="9"/>
        <v>44347</v>
      </c>
      <c r="I88" s="181">
        <f t="shared" si="11"/>
        <v>44347</v>
      </c>
      <c r="J88" s="179">
        <f t="shared" si="10"/>
        <v>44347</v>
      </c>
      <c r="K88" s="194">
        <f t="shared" si="12"/>
        <v>44341</v>
      </c>
      <c r="L88" s="110">
        <v>13500000</v>
      </c>
      <c r="M88" s="110">
        <f t="shared" si="13"/>
        <v>1350000000000</v>
      </c>
      <c r="N88" s="240">
        <v>9.5</v>
      </c>
    </row>
    <row r="89" spans="1:14" ht="21" customHeight="1">
      <c r="A89" s="109">
        <v>85</v>
      </c>
      <c r="B89" s="176" t="s">
        <v>94</v>
      </c>
      <c r="C89" s="178" t="s">
        <v>110</v>
      </c>
      <c r="D89" s="208" t="s">
        <v>2</v>
      </c>
      <c r="E89" s="178">
        <v>10</v>
      </c>
      <c r="F89" s="179">
        <v>41790</v>
      </c>
      <c r="G89" s="179">
        <v>45443</v>
      </c>
      <c r="H89" s="180">
        <f t="shared" si="9"/>
        <v>44347</v>
      </c>
      <c r="I89" s="181">
        <f t="shared" si="11"/>
        <v>44347</v>
      </c>
      <c r="J89" s="179">
        <f t="shared" si="10"/>
        <v>44347</v>
      </c>
      <c r="K89" s="194">
        <f t="shared" si="12"/>
        <v>44341</v>
      </c>
      <c r="L89" s="111">
        <v>72039000</v>
      </c>
      <c r="M89" s="110">
        <f t="shared" si="13"/>
        <v>7203900000000</v>
      </c>
      <c r="N89" s="240">
        <v>8.7</v>
      </c>
    </row>
    <row r="90" spans="1:14" ht="21" customHeight="1">
      <c r="A90" s="109">
        <v>86</v>
      </c>
      <c r="B90" s="176" t="s">
        <v>419</v>
      </c>
      <c r="C90" s="176" t="s">
        <v>418</v>
      </c>
      <c r="D90" s="184" t="s">
        <v>2</v>
      </c>
      <c r="E90" s="184">
        <v>15</v>
      </c>
      <c r="F90" s="179">
        <v>43615</v>
      </c>
      <c r="G90" s="179">
        <v>49094</v>
      </c>
      <c r="H90" s="180">
        <f t="shared" si="9"/>
        <v>44346</v>
      </c>
      <c r="I90" s="181">
        <f t="shared" si="11"/>
        <v>44347</v>
      </c>
      <c r="J90" s="179">
        <f t="shared" si="10"/>
        <v>44347</v>
      </c>
      <c r="K90" s="194">
        <f t="shared" si="12"/>
        <v>44341</v>
      </c>
      <c r="L90" s="130">
        <v>124330000</v>
      </c>
      <c r="M90" s="110">
        <f>L90*100000</f>
        <v>12433000000000</v>
      </c>
      <c r="N90" s="238">
        <v>5</v>
      </c>
    </row>
    <row r="91" spans="1:14" ht="21" customHeight="1">
      <c r="A91" s="109">
        <v>87</v>
      </c>
      <c r="B91" s="185" t="s">
        <v>153</v>
      </c>
      <c r="C91" s="185" t="s">
        <v>154</v>
      </c>
      <c r="D91" s="202" t="s">
        <v>2</v>
      </c>
      <c r="E91" s="187">
        <v>15</v>
      </c>
      <c r="F91" s="188">
        <v>42155</v>
      </c>
      <c r="G91" s="188">
        <v>47634</v>
      </c>
      <c r="H91" s="180">
        <f t="shared" si="9"/>
        <v>44347</v>
      </c>
      <c r="I91" s="181">
        <f t="shared" si="11"/>
        <v>44347</v>
      </c>
      <c r="J91" s="179">
        <f t="shared" si="10"/>
        <v>44347</v>
      </c>
      <c r="K91" s="194">
        <f t="shared" si="12"/>
        <v>44341</v>
      </c>
      <c r="L91" s="190">
        <v>43576000</v>
      </c>
      <c r="M91" s="190">
        <f aca="true" t="shared" si="14" ref="M91:M124">+L91*100000</f>
        <v>4357600000000</v>
      </c>
      <c r="N91" s="236">
        <v>7.6</v>
      </c>
    </row>
    <row r="92" spans="1:14" ht="21" customHeight="1">
      <c r="A92" s="109">
        <v>88</v>
      </c>
      <c r="B92" s="176" t="s">
        <v>251</v>
      </c>
      <c r="C92" s="176" t="s">
        <v>252</v>
      </c>
      <c r="D92" s="184" t="s">
        <v>2</v>
      </c>
      <c r="E92" s="184">
        <v>5</v>
      </c>
      <c r="F92" s="122">
        <v>42523</v>
      </c>
      <c r="G92" s="122">
        <v>44349</v>
      </c>
      <c r="H92" s="180">
        <f t="shared" si="9"/>
        <v>44349</v>
      </c>
      <c r="I92" s="181">
        <f t="shared" si="11"/>
        <v>44349</v>
      </c>
      <c r="J92" s="179">
        <f t="shared" si="10"/>
        <v>44349</v>
      </c>
      <c r="K92" s="194">
        <f t="shared" si="12"/>
        <v>44343</v>
      </c>
      <c r="L92" s="130">
        <v>65000000</v>
      </c>
      <c r="M92" s="110">
        <f t="shared" si="14"/>
        <v>6500000000000</v>
      </c>
      <c r="N92" s="238">
        <v>6.1</v>
      </c>
    </row>
    <row r="93" spans="1:14" ht="21" customHeight="1">
      <c r="A93" s="109">
        <v>89</v>
      </c>
      <c r="B93" s="176" t="s">
        <v>253</v>
      </c>
      <c r="C93" s="176" t="s">
        <v>254</v>
      </c>
      <c r="D93" s="184" t="s">
        <v>2</v>
      </c>
      <c r="E93" s="184">
        <v>15</v>
      </c>
      <c r="F93" s="200">
        <v>42523</v>
      </c>
      <c r="G93" s="200">
        <v>48001</v>
      </c>
      <c r="H93" s="180">
        <f t="shared" si="9"/>
        <v>44349</v>
      </c>
      <c r="I93" s="181">
        <f t="shared" si="11"/>
        <v>44349</v>
      </c>
      <c r="J93" s="179">
        <f t="shared" si="10"/>
        <v>44349</v>
      </c>
      <c r="K93" s="194">
        <f t="shared" si="12"/>
        <v>44343</v>
      </c>
      <c r="L93" s="130">
        <v>78050000</v>
      </c>
      <c r="M93" s="110">
        <f t="shared" si="14"/>
        <v>7805000000000</v>
      </c>
      <c r="N93" s="238">
        <v>7.6</v>
      </c>
    </row>
    <row r="94" spans="1:14" ht="21" customHeight="1">
      <c r="A94" s="109">
        <v>90</v>
      </c>
      <c r="B94" s="195" t="s">
        <v>484</v>
      </c>
      <c r="C94" s="195" t="s">
        <v>485</v>
      </c>
      <c r="D94" s="207" t="s">
        <v>2</v>
      </c>
      <c r="E94" s="197">
        <v>5</v>
      </c>
      <c r="F94" s="198">
        <v>43986</v>
      </c>
      <c r="G94" s="198">
        <v>45812</v>
      </c>
      <c r="H94" s="180">
        <f t="shared" si="9"/>
        <v>44351</v>
      </c>
      <c r="I94" s="181">
        <f t="shared" si="11"/>
        <v>44351</v>
      </c>
      <c r="J94" s="179">
        <f t="shared" si="10"/>
        <v>44351</v>
      </c>
      <c r="K94" s="194">
        <f t="shared" si="12"/>
        <v>44347</v>
      </c>
      <c r="L94" s="199">
        <v>85900000</v>
      </c>
      <c r="M94" s="110">
        <f t="shared" si="14"/>
        <v>8590000000000</v>
      </c>
      <c r="N94" s="239">
        <v>1.9</v>
      </c>
    </row>
    <row r="95" spans="1:14" s="183" customFormat="1" ht="21" customHeight="1">
      <c r="A95" s="109">
        <v>91</v>
      </c>
      <c r="B95" s="176" t="s">
        <v>338</v>
      </c>
      <c r="C95" s="176" t="s">
        <v>339</v>
      </c>
      <c r="D95" s="184" t="s">
        <v>2</v>
      </c>
      <c r="E95" s="178">
        <v>7</v>
      </c>
      <c r="F95" s="200">
        <v>42894</v>
      </c>
      <c r="G95" s="200">
        <v>45451</v>
      </c>
      <c r="H95" s="180">
        <f t="shared" si="9"/>
        <v>44355</v>
      </c>
      <c r="I95" s="181">
        <f t="shared" si="11"/>
        <v>44355</v>
      </c>
      <c r="J95" s="179">
        <f t="shared" si="10"/>
        <v>44355</v>
      </c>
      <c r="K95" s="194">
        <f t="shared" si="12"/>
        <v>44349</v>
      </c>
      <c r="L95" s="111">
        <v>68250000</v>
      </c>
      <c r="M95" s="110">
        <f t="shared" si="14"/>
        <v>6825000000000</v>
      </c>
      <c r="N95" s="235">
        <v>5.3</v>
      </c>
    </row>
    <row r="96" spans="1:14" s="183" customFormat="1" ht="21" customHeight="1">
      <c r="A96" s="109">
        <v>92</v>
      </c>
      <c r="B96" s="176" t="s">
        <v>340</v>
      </c>
      <c r="C96" s="176" t="s">
        <v>341</v>
      </c>
      <c r="D96" s="184" t="s">
        <v>2</v>
      </c>
      <c r="E96" s="178">
        <v>5</v>
      </c>
      <c r="F96" s="200">
        <v>42894</v>
      </c>
      <c r="G96" s="200">
        <v>44720</v>
      </c>
      <c r="H96" s="180">
        <f t="shared" si="9"/>
        <v>44355</v>
      </c>
      <c r="I96" s="181">
        <f t="shared" si="11"/>
        <v>44355</v>
      </c>
      <c r="J96" s="179">
        <f t="shared" si="10"/>
        <v>44355</v>
      </c>
      <c r="K96" s="194">
        <f t="shared" si="12"/>
        <v>44349</v>
      </c>
      <c r="L96" s="111">
        <v>57500000</v>
      </c>
      <c r="M96" s="110">
        <f t="shared" si="14"/>
        <v>5750000000000</v>
      </c>
      <c r="N96" s="235">
        <v>5</v>
      </c>
    </row>
    <row r="97" spans="1:14" s="183" customFormat="1" ht="21" customHeight="1">
      <c r="A97" s="109">
        <v>93</v>
      </c>
      <c r="B97" s="176" t="s">
        <v>257</v>
      </c>
      <c r="C97" s="176" t="s">
        <v>258</v>
      </c>
      <c r="D97" s="184" t="s">
        <v>2</v>
      </c>
      <c r="E97" s="184">
        <v>30</v>
      </c>
      <c r="F97" s="200">
        <v>42530</v>
      </c>
      <c r="G97" s="200">
        <v>53487</v>
      </c>
      <c r="H97" s="180">
        <f t="shared" si="9"/>
        <v>44356</v>
      </c>
      <c r="I97" s="181">
        <f t="shared" si="11"/>
        <v>44356</v>
      </c>
      <c r="J97" s="179">
        <f t="shared" si="10"/>
        <v>44356</v>
      </c>
      <c r="K97" s="194">
        <f t="shared" si="12"/>
        <v>44350</v>
      </c>
      <c r="L97" s="130">
        <v>46370000</v>
      </c>
      <c r="M97" s="110">
        <f t="shared" si="14"/>
        <v>4637000000000</v>
      </c>
      <c r="N97" s="238">
        <v>8</v>
      </c>
    </row>
    <row r="98" spans="1:14" ht="21" customHeight="1">
      <c r="A98" s="109">
        <v>94</v>
      </c>
      <c r="B98" s="176" t="s">
        <v>259</v>
      </c>
      <c r="C98" s="176" t="s">
        <v>260</v>
      </c>
      <c r="D98" s="184" t="s">
        <v>2</v>
      </c>
      <c r="E98" s="184">
        <v>5</v>
      </c>
      <c r="F98" s="122">
        <v>42530</v>
      </c>
      <c r="G98" s="122">
        <v>44356</v>
      </c>
      <c r="H98" s="180">
        <f t="shared" si="9"/>
        <v>44356</v>
      </c>
      <c r="I98" s="181">
        <f t="shared" si="11"/>
        <v>44356</v>
      </c>
      <c r="J98" s="179">
        <f t="shared" si="10"/>
        <v>44356</v>
      </c>
      <c r="K98" s="194">
        <f t="shared" si="12"/>
        <v>44350</v>
      </c>
      <c r="L98" s="130">
        <v>90000000</v>
      </c>
      <c r="M98" s="110">
        <f t="shared" si="14"/>
        <v>9000000000000</v>
      </c>
      <c r="N98" s="238">
        <v>6</v>
      </c>
    </row>
    <row r="99" spans="1:14" ht="21" customHeight="1">
      <c r="A99" s="109">
        <v>95</v>
      </c>
      <c r="B99" s="176" t="s">
        <v>342</v>
      </c>
      <c r="C99" s="176" t="s">
        <v>343</v>
      </c>
      <c r="D99" s="184" t="s">
        <v>2</v>
      </c>
      <c r="E99" s="178">
        <v>30</v>
      </c>
      <c r="F99" s="200">
        <v>42901</v>
      </c>
      <c r="G99" s="200">
        <v>53858</v>
      </c>
      <c r="H99" s="180">
        <f t="shared" si="9"/>
        <v>44362</v>
      </c>
      <c r="I99" s="181">
        <f t="shared" si="11"/>
        <v>44362</v>
      </c>
      <c r="J99" s="179">
        <f t="shared" si="10"/>
        <v>44362</v>
      </c>
      <c r="K99" s="194">
        <f t="shared" si="12"/>
        <v>44356</v>
      </c>
      <c r="L99" s="111">
        <v>30770000</v>
      </c>
      <c r="M99" s="110">
        <f t="shared" si="14"/>
        <v>3077000000000</v>
      </c>
      <c r="N99" s="235">
        <v>7.3</v>
      </c>
    </row>
    <row r="100" spans="1:14" s="183" customFormat="1" ht="21" customHeight="1">
      <c r="A100" s="109">
        <v>96</v>
      </c>
      <c r="B100" s="176" t="s">
        <v>261</v>
      </c>
      <c r="C100" s="176" t="s">
        <v>262</v>
      </c>
      <c r="D100" s="184" t="s">
        <v>2</v>
      </c>
      <c r="E100" s="184">
        <v>5</v>
      </c>
      <c r="F100" s="122">
        <v>42537</v>
      </c>
      <c r="G100" s="122">
        <v>44363</v>
      </c>
      <c r="H100" s="180">
        <f t="shared" si="9"/>
        <v>44363</v>
      </c>
      <c r="I100" s="181">
        <f t="shared" si="11"/>
        <v>44363</v>
      </c>
      <c r="J100" s="179">
        <f t="shared" si="10"/>
        <v>44363</v>
      </c>
      <c r="K100" s="194">
        <f t="shared" si="12"/>
        <v>44357</v>
      </c>
      <c r="L100" s="130">
        <v>52570000</v>
      </c>
      <c r="M100" s="110">
        <f t="shared" si="14"/>
        <v>5257000000000</v>
      </c>
      <c r="N100" s="238">
        <v>6</v>
      </c>
    </row>
    <row r="101" spans="1:14" ht="21" customHeight="1">
      <c r="A101" s="109">
        <v>97</v>
      </c>
      <c r="B101" s="195" t="s">
        <v>486</v>
      </c>
      <c r="C101" s="195" t="s">
        <v>487</v>
      </c>
      <c r="D101" s="207" t="s">
        <v>2</v>
      </c>
      <c r="E101" s="197">
        <v>15</v>
      </c>
      <c r="F101" s="198">
        <v>44000</v>
      </c>
      <c r="G101" s="198">
        <v>49478</v>
      </c>
      <c r="H101" s="180">
        <f t="shared" si="9"/>
        <v>44365</v>
      </c>
      <c r="I101" s="181">
        <f t="shared" si="11"/>
        <v>44365</v>
      </c>
      <c r="J101" s="179">
        <f t="shared" si="10"/>
        <v>44365</v>
      </c>
      <c r="K101" s="194">
        <f t="shared" si="12"/>
        <v>44361</v>
      </c>
      <c r="L101" s="199">
        <v>131000000</v>
      </c>
      <c r="M101" s="110">
        <f t="shared" si="14"/>
        <v>13100000000000</v>
      </c>
      <c r="N101" s="239">
        <v>3.1</v>
      </c>
    </row>
    <row r="102" spans="1:14" s="183" customFormat="1" ht="21" customHeight="1">
      <c r="A102" s="109">
        <v>98</v>
      </c>
      <c r="B102" s="195" t="s">
        <v>488</v>
      </c>
      <c r="C102" s="195" t="s">
        <v>489</v>
      </c>
      <c r="D102" s="207" t="s">
        <v>2</v>
      </c>
      <c r="E102" s="197">
        <v>10</v>
      </c>
      <c r="F102" s="198">
        <v>44000</v>
      </c>
      <c r="G102" s="198">
        <v>47652</v>
      </c>
      <c r="H102" s="180">
        <f t="shared" si="9"/>
        <v>44365</v>
      </c>
      <c r="I102" s="181">
        <f t="shared" si="11"/>
        <v>44365</v>
      </c>
      <c r="J102" s="179">
        <f t="shared" si="10"/>
        <v>44365</v>
      </c>
      <c r="K102" s="194">
        <f t="shared" si="12"/>
        <v>44361</v>
      </c>
      <c r="L102" s="199">
        <v>128250000</v>
      </c>
      <c r="M102" s="110">
        <f t="shared" si="14"/>
        <v>12825000000000</v>
      </c>
      <c r="N102" s="239">
        <v>3</v>
      </c>
    </row>
    <row r="103" spans="1:14" s="183" customFormat="1" ht="21" customHeight="1">
      <c r="A103" s="109">
        <v>99</v>
      </c>
      <c r="B103" s="176" t="s">
        <v>417</v>
      </c>
      <c r="C103" s="176" t="s">
        <v>416</v>
      </c>
      <c r="D103" s="184" t="s">
        <v>2</v>
      </c>
      <c r="E103" s="184">
        <v>15</v>
      </c>
      <c r="F103" s="200">
        <v>43272</v>
      </c>
      <c r="G103" s="200">
        <v>48751</v>
      </c>
      <c r="H103" s="180">
        <f t="shared" si="9"/>
        <v>44368</v>
      </c>
      <c r="I103" s="181">
        <f t="shared" si="11"/>
        <v>44368</v>
      </c>
      <c r="J103" s="179">
        <f t="shared" si="10"/>
        <v>44368</v>
      </c>
      <c r="K103" s="194">
        <f t="shared" si="12"/>
        <v>44362</v>
      </c>
      <c r="L103" s="130">
        <v>86700000</v>
      </c>
      <c r="M103" s="110">
        <f t="shared" si="14"/>
        <v>8670000000000</v>
      </c>
      <c r="N103" s="238">
        <v>4.6</v>
      </c>
    </row>
    <row r="104" spans="1:14" s="183" customFormat="1" ht="21" customHeight="1">
      <c r="A104" s="109">
        <v>100</v>
      </c>
      <c r="B104" s="185" t="s">
        <v>263</v>
      </c>
      <c r="C104" s="185" t="s">
        <v>264</v>
      </c>
      <c r="D104" s="186" t="s">
        <v>2</v>
      </c>
      <c r="E104" s="187">
        <v>7</v>
      </c>
      <c r="F104" s="193">
        <v>42544</v>
      </c>
      <c r="G104" s="193">
        <v>45100</v>
      </c>
      <c r="H104" s="180">
        <f t="shared" si="9"/>
        <v>44370</v>
      </c>
      <c r="I104" s="181">
        <f t="shared" si="11"/>
        <v>44370</v>
      </c>
      <c r="J104" s="179">
        <f t="shared" si="10"/>
        <v>44370</v>
      </c>
      <c r="K104" s="194">
        <f t="shared" si="12"/>
        <v>44364</v>
      </c>
      <c r="L104" s="189">
        <v>71100000</v>
      </c>
      <c r="M104" s="190">
        <f t="shared" si="14"/>
        <v>7110000000000</v>
      </c>
      <c r="N104" s="236">
        <v>6.6</v>
      </c>
    </row>
    <row r="105" spans="1:14" s="183" customFormat="1" ht="21" customHeight="1">
      <c r="A105" s="109">
        <v>101</v>
      </c>
      <c r="B105" s="185" t="s">
        <v>265</v>
      </c>
      <c r="C105" s="185" t="s">
        <v>266</v>
      </c>
      <c r="D105" s="186" t="s">
        <v>2</v>
      </c>
      <c r="E105" s="187">
        <v>5</v>
      </c>
      <c r="F105" s="191">
        <v>42544</v>
      </c>
      <c r="G105" s="191">
        <v>44370</v>
      </c>
      <c r="H105" s="180">
        <f t="shared" si="9"/>
        <v>44370</v>
      </c>
      <c r="I105" s="181">
        <f t="shared" si="11"/>
        <v>44370</v>
      </c>
      <c r="J105" s="179">
        <f t="shared" si="10"/>
        <v>44370</v>
      </c>
      <c r="K105" s="194">
        <f t="shared" si="12"/>
        <v>44364</v>
      </c>
      <c r="L105" s="189">
        <v>69700000</v>
      </c>
      <c r="M105" s="190">
        <f t="shared" si="14"/>
        <v>6970000000000</v>
      </c>
      <c r="N105" s="236">
        <v>6</v>
      </c>
    </row>
    <row r="106" spans="1:14" s="183" customFormat="1" ht="21" customHeight="1">
      <c r="A106" s="109">
        <v>102</v>
      </c>
      <c r="B106" s="176" t="s">
        <v>415</v>
      </c>
      <c r="C106" s="176" t="s">
        <v>414</v>
      </c>
      <c r="D106" s="184" t="s">
        <v>2</v>
      </c>
      <c r="E106" s="184">
        <v>10</v>
      </c>
      <c r="F106" s="200">
        <v>43279</v>
      </c>
      <c r="G106" s="200">
        <v>46932</v>
      </c>
      <c r="H106" s="180">
        <f t="shared" si="9"/>
        <v>44375</v>
      </c>
      <c r="I106" s="181">
        <f t="shared" si="11"/>
        <v>44375</v>
      </c>
      <c r="J106" s="179">
        <f t="shared" si="10"/>
        <v>44375</v>
      </c>
      <c r="K106" s="194">
        <f t="shared" si="12"/>
        <v>44369</v>
      </c>
      <c r="L106" s="130">
        <v>75000000</v>
      </c>
      <c r="M106" s="110">
        <f t="shared" si="14"/>
        <v>7500000000000</v>
      </c>
      <c r="N106" s="238">
        <v>4.3</v>
      </c>
    </row>
    <row r="107" spans="1:14" s="183" customFormat="1" ht="21" customHeight="1">
      <c r="A107" s="109">
        <v>103</v>
      </c>
      <c r="B107" s="176" t="s">
        <v>344</v>
      </c>
      <c r="C107" s="205" t="s">
        <v>345</v>
      </c>
      <c r="D107" s="184" t="s">
        <v>2</v>
      </c>
      <c r="E107" s="178">
        <v>5</v>
      </c>
      <c r="F107" s="200">
        <v>42915</v>
      </c>
      <c r="G107" s="200">
        <v>44741</v>
      </c>
      <c r="H107" s="180">
        <f t="shared" si="9"/>
        <v>44376</v>
      </c>
      <c r="I107" s="181">
        <f t="shared" si="11"/>
        <v>44376</v>
      </c>
      <c r="J107" s="179">
        <f t="shared" si="10"/>
        <v>44376</v>
      </c>
      <c r="K107" s="194">
        <f t="shared" si="12"/>
        <v>44370</v>
      </c>
      <c r="L107" s="111">
        <v>27000000</v>
      </c>
      <c r="M107" s="110">
        <f t="shared" si="14"/>
        <v>2700000000000</v>
      </c>
      <c r="N107" s="235">
        <v>4.9</v>
      </c>
    </row>
    <row r="108" spans="1:14" ht="21" customHeight="1">
      <c r="A108" s="109">
        <v>104</v>
      </c>
      <c r="B108" s="185" t="s">
        <v>157</v>
      </c>
      <c r="C108" s="206" t="s">
        <v>158</v>
      </c>
      <c r="D108" s="202" t="s">
        <v>2</v>
      </c>
      <c r="E108" s="187">
        <v>15</v>
      </c>
      <c r="F108" s="188">
        <v>42185</v>
      </c>
      <c r="G108" s="188">
        <v>47664</v>
      </c>
      <c r="H108" s="180">
        <f t="shared" si="9"/>
        <v>44377</v>
      </c>
      <c r="I108" s="181">
        <f t="shared" si="11"/>
        <v>44377</v>
      </c>
      <c r="J108" s="179">
        <f t="shared" si="10"/>
        <v>44377</v>
      </c>
      <c r="K108" s="194">
        <f t="shared" si="12"/>
        <v>44371</v>
      </c>
      <c r="L108" s="190">
        <v>33200600</v>
      </c>
      <c r="M108" s="190">
        <f t="shared" si="14"/>
        <v>3320060000000</v>
      </c>
      <c r="N108" s="236">
        <v>7.6</v>
      </c>
    </row>
    <row r="109" spans="1:14" ht="21" customHeight="1">
      <c r="A109" s="109">
        <v>105</v>
      </c>
      <c r="B109" s="201" t="s">
        <v>72</v>
      </c>
      <c r="C109" s="201" t="s">
        <v>73</v>
      </c>
      <c r="D109" s="201" t="s">
        <v>0</v>
      </c>
      <c r="E109" s="178">
        <v>15</v>
      </c>
      <c r="F109" s="122" t="s">
        <v>53</v>
      </c>
      <c r="G109" s="131" t="s">
        <v>78</v>
      </c>
      <c r="H109" s="180">
        <f t="shared" si="9"/>
        <v>44377</v>
      </c>
      <c r="I109" s="181">
        <f t="shared" si="11"/>
        <v>44377</v>
      </c>
      <c r="J109" s="179">
        <f t="shared" si="10"/>
        <v>44377</v>
      </c>
      <c r="K109" s="194">
        <f t="shared" si="12"/>
        <v>44371</v>
      </c>
      <c r="L109" s="110">
        <v>42120000</v>
      </c>
      <c r="M109" s="110">
        <f t="shared" si="14"/>
        <v>4212000000000</v>
      </c>
      <c r="N109" s="240">
        <v>8.9</v>
      </c>
    </row>
    <row r="110" spans="1:14" s="183" customFormat="1" ht="21" customHeight="1">
      <c r="A110" s="109">
        <v>106</v>
      </c>
      <c r="B110" s="195" t="s">
        <v>490</v>
      </c>
      <c r="C110" s="195" t="s">
        <v>491</v>
      </c>
      <c r="D110" s="207" t="s">
        <v>2</v>
      </c>
      <c r="E110" s="197">
        <v>10</v>
      </c>
      <c r="F110" s="198">
        <v>44014</v>
      </c>
      <c r="G110" s="198">
        <v>47666</v>
      </c>
      <c r="H110" s="180">
        <f t="shared" si="9"/>
        <v>44379</v>
      </c>
      <c r="I110" s="181">
        <f t="shared" si="11"/>
        <v>44379</v>
      </c>
      <c r="J110" s="179">
        <f t="shared" si="10"/>
        <v>44379</v>
      </c>
      <c r="K110" s="194">
        <f t="shared" si="12"/>
        <v>44375</v>
      </c>
      <c r="L110" s="199">
        <v>155730000</v>
      </c>
      <c r="M110" s="110">
        <f t="shared" si="14"/>
        <v>15573000000000</v>
      </c>
      <c r="N110" s="239">
        <v>2.9</v>
      </c>
    </row>
    <row r="111" spans="1:14" ht="21" customHeight="1">
      <c r="A111" s="109">
        <v>107</v>
      </c>
      <c r="B111" s="176" t="s">
        <v>247</v>
      </c>
      <c r="C111" s="176" t="s">
        <v>248</v>
      </c>
      <c r="D111" s="184" t="s">
        <v>2</v>
      </c>
      <c r="E111" s="184">
        <v>5</v>
      </c>
      <c r="F111" s="122">
        <v>42515</v>
      </c>
      <c r="G111" s="122">
        <v>44381</v>
      </c>
      <c r="H111" s="180">
        <f t="shared" si="9"/>
        <v>44381</v>
      </c>
      <c r="I111" s="181">
        <f t="shared" si="11"/>
        <v>44382</v>
      </c>
      <c r="J111" s="179">
        <f t="shared" si="10"/>
        <v>44382</v>
      </c>
      <c r="K111" s="194">
        <f t="shared" si="12"/>
        <v>44376</v>
      </c>
      <c r="L111" s="130">
        <v>59300000</v>
      </c>
      <c r="M111" s="110">
        <f t="shared" si="14"/>
        <v>5930000000000</v>
      </c>
      <c r="N111" s="238">
        <v>6.1</v>
      </c>
    </row>
    <row r="112" spans="1:14" ht="21" customHeight="1">
      <c r="A112" s="109">
        <v>108</v>
      </c>
      <c r="B112" s="185" t="s">
        <v>346</v>
      </c>
      <c r="C112" s="206" t="s">
        <v>347</v>
      </c>
      <c r="D112" s="186" t="s">
        <v>2</v>
      </c>
      <c r="E112" s="187">
        <v>7</v>
      </c>
      <c r="F112" s="193">
        <v>42922</v>
      </c>
      <c r="G112" s="193">
        <v>45479</v>
      </c>
      <c r="H112" s="180">
        <f t="shared" si="9"/>
        <v>44383</v>
      </c>
      <c r="I112" s="181">
        <f t="shared" si="11"/>
        <v>44383</v>
      </c>
      <c r="J112" s="179">
        <f t="shared" si="10"/>
        <v>44383</v>
      </c>
      <c r="K112" s="194">
        <f t="shared" si="12"/>
        <v>44377</v>
      </c>
      <c r="L112" s="189">
        <v>48500000</v>
      </c>
      <c r="M112" s="190">
        <f t="shared" si="14"/>
        <v>4850000000000</v>
      </c>
      <c r="N112" s="236">
        <v>5.1</v>
      </c>
    </row>
    <row r="113" spans="1:14" s="183" customFormat="1" ht="21" customHeight="1">
      <c r="A113" s="109">
        <v>109</v>
      </c>
      <c r="B113" s="185" t="s">
        <v>267</v>
      </c>
      <c r="C113" s="185" t="s">
        <v>268</v>
      </c>
      <c r="D113" s="186" t="s">
        <v>2</v>
      </c>
      <c r="E113" s="187">
        <v>7</v>
      </c>
      <c r="F113" s="193">
        <v>42558</v>
      </c>
      <c r="G113" s="193">
        <v>45114</v>
      </c>
      <c r="H113" s="180">
        <f t="shared" si="9"/>
        <v>44384</v>
      </c>
      <c r="I113" s="181">
        <f t="shared" si="11"/>
        <v>44384</v>
      </c>
      <c r="J113" s="179">
        <f t="shared" si="10"/>
        <v>44384</v>
      </c>
      <c r="K113" s="194">
        <f t="shared" si="12"/>
        <v>44378</v>
      </c>
      <c r="L113" s="189">
        <v>51850000</v>
      </c>
      <c r="M113" s="190">
        <f t="shared" si="14"/>
        <v>5185000000000</v>
      </c>
      <c r="N113" s="236">
        <v>6.6</v>
      </c>
    </row>
    <row r="114" spans="1:14" ht="21" customHeight="1">
      <c r="A114" s="109">
        <v>110</v>
      </c>
      <c r="B114" s="185" t="s">
        <v>269</v>
      </c>
      <c r="C114" s="185" t="s">
        <v>270</v>
      </c>
      <c r="D114" s="186" t="s">
        <v>2</v>
      </c>
      <c r="E114" s="187">
        <v>5</v>
      </c>
      <c r="F114" s="191">
        <v>42558</v>
      </c>
      <c r="G114" s="191">
        <v>44384</v>
      </c>
      <c r="H114" s="180">
        <f t="shared" si="9"/>
        <v>44384</v>
      </c>
      <c r="I114" s="181">
        <f t="shared" si="11"/>
        <v>44384</v>
      </c>
      <c r="J114" s="179">
        <f t="shared" si="10"/>
        <v>44384</v>
      </c>
      <c r="K114" s="194">
        <f t="shared" si="12"/>
        <v>44378</v>
      </c>
      <c r="L114" s="189">
        <v>44850000</v>
      </c>
      <c r="M114" s="190">
        <f t="shared" si="14"/>
        <v>4485000000000</v>
      </c>
      <c r="N114" s="236">
        <v>6.1</v>
      </c>
    </row>
    <row r="115" spans="1:14" ht="21" customHeight="1">
      <c r="A115" s="109">
        <v>111</v>
      </c>
      <c r="B115" s="195" t="s">
        <v>492</v>
      </c>
      <c r="C115" s="195" t="s">
        <v>493</v>
      </c>
      <c r="D115" s="207" t="s">
        <v>2</v>
      </c>
      <c r="E115" s="197">
        <v>10</v>
      </c>
      <c r="F115" s="198">
        <v>44021</v>
      </c>
      <c r="G115" s="198">
        <v>47673</v>
      </c>
      <c r="H115" s="180">
        <f t="shared" si="9"/>
        <v>44386</v>
      </c>
      <c r="I115" s="181">
        <f t="shared" si="11"/>
        <v>44386</v>
      </c>
      <c r="J115" s="179">
        <f t="shared" si="10"/>
        <v>44386</v>
      </c>
      <c r="K115" s="194">
        <f t="shared" si="12"/>
        <v>44382</v>
      </c>
      <c r="L115" s="209">
        <f>135650000+505985</f>
        <v>136155985</v>
      </c>
      <c r="M115" s="110">
        <f t="shared" si="14"/>
        <v>13615598500000</v>
      </c>
      <c r="N115" s="239">
        <v>2.8</v>
      </c>
    </row>
    <row r="116" spans="1:14" ht="21" customHeight="1">
      <c r="A116" s="109">
        <v>112</v>
      </c>
      <c r="B116" s="195" t="s">
        <v>494</v>
      </c>
      <c r="C116" s="195" t="s">
        <v>495</v>
      </c>
      <c r="D116" s="207" t="s">
        <v>2</v>
      </c>
      <c r="E116" s="197">
        <v>15</v>
      </c>
      <c r="F116" s="198">
        <v>44021</v>
      </c>
      <c r="G116" s="198">
        <v>49499</v>
      </c>
      <c r="H116" s="180">
        <f t="shared" si="9"/>
        <v>44386</v>
      </c>
      <c r="I116" s="181">
        <f t="shared" si="11"/>
        <v>44386</v>
      </c>
      <c r="J116" s="179">
        <f t="shared" si="10"/>
        <v>44386</v>
      </c>
      <c r="K116" s="194">
        <f t="shared" si="12"/>
        <v>44382</v>
      </c>
      <c r="L116" s="199">
        <v>137070000</v>
      </c>
      <c r="M116" s="110">
        <f t="shared" si="14"/>
        <v>13707000000000</v>
      </c>
      <c r="N116" s="239">
        <v>3</v>
      </c>
    </row>
    <row r="117" spans="1:14" ht="21" customHeight="1">
      <c r="A117" s="109">
        <v>113</v>
      </c>
      <c r="B117" s="185" t="s">
        <v>249</v>
      </c>
      <c r="C117" s="185" t="s">
        <v>250</v>
      </c>
      <c r="D117" s="186" t="s">
        <v>2</v>
      </c>
      <c r="E117" s="186">
        <v>5</v>
      </c>
      <c r="F117" s="191">
        <v>42517</v>
      </c>
      <c r="G117" s="191">
        <v>44388</v>
      </c>
      <c r="H117" s="180">
        <f t="shared" si="9"/>
        <v>44388</v>
      </c>
      <c r="I117" s="181">
        <f t="shared" si="11"/>
        <v>44389</v>
      </c>
      <c r="J117" s="179">
        <f t="shared" si="10"/>
        <v>44389</v>
      </c>
      <c r="K117" s="194">
        <f t="shared" si="12"/>
        <v>44383</v>
      </c>
      <c r="L117" s="192">
        <v>40500000</v>
      </c>
      <c r="M117" s="190">
        <f t="shared" si="14"/>
        <v>4050000000000</v>
      </c>
      <c r="N117" s="237">
        <v>6.1</v>
      </c>
    </row>
    <row r="118" spans="1:14" ht="21" customHeight="1">
      <c r="A118" s="109">
        <v>114</v>
      </c>
      <c r="B118" s="185" t="s">
        <v>348</v>
      </c>
      <c r="C118" s="206" t="s">
        <v>349</v>
      </c>
      <c r="D118" s="186" t="s">
        <v>2</v>
      </c>
      <c r="E118" s="187">
        <v>10</v>
      </c>
      <c r="F118" s="193">
        <v>42929</v>
      </c>
      <c r="G118" s="193">
        <v>46581</v>
      </c>
      <c r="H118" s="180">
        <f t="shared" si="9"/>
        <v>44390</v>
      </c>
      <c r="I118" s="181">
        <f t="shared" si="11"/>
        <v>44390</v>
      </c>
      <c r="J118" s="179">
        <f t="shared" si="10"/>
        <v>44390</v>
      </c>
      <c r="K118" s="194">
        <f t="shared" si="12"/>
        <v>44384</v>
      </c>
      <c r="L118" s="189">
        <v>53500000</v>
      </c>
      <c r="M118" s="190">
        <f t="shared" si="14"/>
        <v>5350000000000</v>
      </c>
      <c r="N118" s="236">
        <v>5.3</v>
      </c>
    </row>
    <row r="119" spans="1:14" ht="21" customHeight="1">
      <c r="A119" s="109">
        <v>115</v>
      </c>
      <c r="B119" s="195" t="s">
        <v>496</v>
      </c>
      <c r="C119" s="195" t="s">
        <v>497</v>
      </c>
      <c r="D119" s="207" t="s">
        <v>2</v>
      </c>
      <c r="E119" s="197">
        <v>10</v>
      </c>
      <c r="F119" s="198">
        <v>44028</v>
      </c>
      <c r="G119" s="198">
        <v>47680</v>
      </c>
      <c r="H119" s="180">
        <f t="shared" si="9"/>
        <v>44393</v>
      </c>
      <c r="I119" s="181">
        <f t="shared" si="11"/>
        <v>44393</v>
      </c>
      <c r="J119" s="179">
        <f t="shared" si="10"/>
        <v>44393</v>
      </c>
      <c r="K119" s="194">
        <f t="shared" si="12"/>
        <v>44389</v>
      </c>
      <c r="L119" s="199">
        <v>132980000</v>
      </c>
      <c r="M119" s="110">
        <f t="shared" si="14"/>
        <v>13298000000000</v>
      </c>
      <c r="N119" s="239">
        <v>2.7</v>
      </c>
    </row>
    <row r="120" spans="1:14" ht="21" customHeight="1">
      <c r="A120" s="109">
        <v>116</v>
      </c>
      <c r="B120" s="176" t="s">
        <v>350</v>
      </c>
      <c r="C120" s="205" t="s">
        <v>351</v>
      </c>
      <c r="D120" s="184" t="s">
        <v>2</v>
      </c>
      <c r="E120" s="178">
        <v>5</v>
      </c>
      <c r="F120" s="179">
        <v>42936</v>
      </c>
      <c r="G120" s="179">
        <v>44762</v>
      </c>
      <c r="H120" s="180">
        <f t="shared" si="9"/>
        <v>44397</v>
      </c>
      <c r="I120" s="181">
        <f t="shared" si="11"/>
        <v>44397</v>
      </c>
      <c r="J120" s="179">
        <f t="shared" si="10"/>
        <v>44397</v>
      </c>
      <c r="K120" s="194">
        <f t="shared" si="12"/>
        <v>44391</v>
      </c>
      <c r="L120" s="111">
        <v>39360000</v>
      </c>
      <c r="M120" s="110">
        <f t="shared" si="14"/>
        <v>3936000000000</v>
      </c>
      <c r="N120" s="235">
        <v>4.4</v>
      </c>
    </row>
    <row r="121" spans="1:14" s="183" customFormat="1" ht="21" customHeight="1">
      <c r="A121" s="109">
        <v>117</v>
      </c>
      <c r="B121" s="176" t="s">
        <v>352</v>
      </c>
      <c r="C121" s="205" t="s">
        <v>353</v>
      </c>
      <c r="D121" s="184" t="s">
        <v>2</v>
      </c>
      <c r="E121" s="210">
        <v>15</v>
      </c>
      <c r="F121" s="179">
        <v>42936</v>
      </c>
      <c r="G121" s="179">
        <v>48415</v>
      </c>
      <c r="H121" s="180">
        <f t="shared" si="9"/>
        <v>44397</v>
      </c>
      <c r="I121" s="181">
        <f t="shared" si="11"/>
        <v>44397</v>
      </c>
      <c r="J121" s="179">
        <f t="shared" si="10"/>
        <v>44397</v>
      </c>
      <c r="K121" s="194">
        <f t="shared" si="12"/>
        <v>44391</v>
      </c>
      <c r="L121" s="111">
        <v>21160000</v>
      </c>
      <c r="M121" s="110">
        <f t="shared" si="14"/>
        <v>2116000000000</v>
      </c>
      <c r="N121" s="235">
        <v>5.7</v>
      </c>
    </row>
    <row r="122" spans="1:14" s="183" customFormat="1" ht="21" customHeight="1">
      <c r="A122" s="109">
        <v>118</v>
      </c>
      <c r="B122" s="176" t="s">
        <v>354</v>
      </c>
      <c r="C122" s="178" t="s">
        <v>355</v>
      </c>
      <c r="D122" s="184" t="s">
        <v>2</v>
      </c>
      <c r="E122" s="178">
        <v>20</v>
      </c>
      <c r="F122" s="179">
        <v>42936</v>
      </c>
      <c r="G122" s="179">
        <v>50241</v>
      </c>
      <c r="H122" s="180">
        <f t="shared" si="9"/>
        <v>44397</v>
      </c>
      <c r="I122" s="181">
        <f t="shared" si="11"/>
        <v>44397</v>
      </c>
      <c r="J122" s="179">
        <f t="shared" si="10"/>
        <v>44397</v>
      </c>
      <c r="K122" s="194">
        <f t="shared" si="12"/>
        <v>44391</v>
      </c>
      <c r="L122" s="111">
        <v>24010000</v>
      </c>
      <c r="M122" s="110">
        <f t="shared" si="14"/>
        <v>2401000000000</v>
      </c>
      <c r="N122" s="235">
        <v>6</v>
      </c>
    </row>
    <row r="123" spans="1:14" s="183" customFormat="1" ht="21" customHeight="1">
      <c r="A123" s="109">
        <v>119</v>
      </c>
      <c r="B123" s="185" t="s">
        <v>271</v>
      </c>
      <c r="C123" s="185" t="s">
        <v>272</v>
      </c>
      <c r="D123" s="186" t="s">
        <v>2</v>
      </c>
      <c r="E123" s="187">
        <v>5</v>
      </c>
      <c r="F123" s="191">
        <v>42572</v>
      </c>
      <c r="G123" s="191">
        <v>44398</v>
      </c>
      <c r="H123" s="180">
        <f t="shared" si="9"/>
        <v>44398</v>
      </c>
      <c r="I123" s="181">
        <f t="shared" si="11"/>
        <v>44398</v>
      </c>
      <c r="J123" s="179">
        <f t="shared" si="10"/>
        <v>44398</v>
      </c>
      <c r="K123" s="194">
        <f t="shared" si="12"/>
        <v>44392</v>
      </c>
      <c r="L123" s="189">
        <v>54700000</v>
      </c>
      <c r="M123" s="190">
        <f t="shared" si="14"/>
        <v>5470000000000</v>
      </c>
      <c r="N123" s="236">
        <v>6.1</v>
      </c>
    </row>
    <row r="124" spans="1:14" s="183" customFormat="1" ht="21" customHeight="1">
      <c r="A124" s="109">
        <v>120</v>
      </c>
      <c r="B124" s="176" t="s">
        <v>413</v>
      </c>
      <c r="C124" s="178" t="s">
        <v>412</v>
      </c>
      <c r="D124" s="184" t="s">
        <v>2</v>
      </c>
      <c r="E124" s="178">
        <v>10</v>
      </c>
      <c r="F124" s="179">
        <v>43307</v>
      </c>
      <c r="G124" s="179">
        <v>46960</v>
      </c>
      <c r="H124" s="180">
        <f t="shared" si="9"/>
        <v>44403</v>
      </c>
      <c r="I124" s="181">
        <f t="shared" si="11"/>
        <v>44403</v>
      </c>
      <c r="J124" s="179">
        <f t="shared" si="10"/>
        <v>44403</v>
      </c>
      <c r="K124" s="194">
        <f t="shared" si="12"/>
        <v>44397</v>
      </c>
      <c r="L124" s="111">
        <v>84500000</v>
      </c>
      <c r="M124" s="110">
        <f t="shared" si="14"/>
        <v>8450000000000</v>
      </c>
      <c r="N124" s="235">
        <v>4.4</v>
      </c>
    </row>
    <row r="125" spans="1:14" ht="21" customHeight="1">
      <c r="A125" s="109">
        <v>121</v>
      </c>
      <c r="B125" s="176" t="s">
        <v>411</v>
      </c>
      <c r="C125" s="176" t="s">
        <v>410</v>
      </c>
      <c r="D125" s="184" t="s">
        <v>2</v>
      </c>
      <c r="E125" s="184">
        <v>15</v>
      </c>
      <c r="F125" s="200">
        <v>43671</v>
      </c>
      <c r="G125" s="200">
        <v>49150</v>
      </c>
      <c r="H125" s="180">
        <f t="shared" si="9"/>
        <v>44402</v>
      </c>
      <c r="I125" s="181">
        <f t="shared" si="11"/>
        <v>44403</v>
      </c>
      <c r="J125" s="179">
        <f t="shared" si="10"/>
        <v>44403</v>
      </c>
      <c r="K125" s="194">
        <f t="shared" si="12"/>
        <v>44397</v>
      </c>
      <c r="L125" s="130">
        <v>144732368</v>
      </c>
      <c r="M125" s="110">
        <f>L125*100000</f>
        <v>14473236800000</v>
      </c>
      <c r="N125" s="238">
        <v>4.6</v>
      </c>
    </row>
    <row r="126" spans="1:14" s="183" customFormat="1" ht="21" customHeight="1">
      <c r="A126" s="109">
        <v>122</v>
      </c>
      <c r="B126" s="176" t="s">
        <v>409</v>
      </c>
      <c r="C126" s="176" t="s">
        <v>408</v>
      </c>
      <c r="D126" s="184" t="s">
        <v>2</v>
      </c>
      <c r="E126" s="184">
        <v>10</v>
      </c>
      <c r="F126" s="200">
        <v>43671</v>
      </c>
      <c r="G126" s="200">
        <v>47324</v>
      </c>
      <c r="H126" s="180">
        <f t="shared" si="9"/>
        <v>44402</v>
      </c>
      <c r="I126" s="181">
        <f t="shared" si="11"/>
        <v>44403</v>
      </c>
      <c r="J126" s="179">
        <f t="shared" si="10"/>
        <v>44403</v>
      </c>
      <c r="K126" s="194">
        <f t="shared" si="12"/>
        <v>44397</v>
      </c>
      <c r="L126" s="130">
        <v>134769030</v>
      </c>
      <c r="M126" s="110">
        <f>L126*100000</f>
        <v>13476903000000</v>
      </c>
      <c r="N126" s="238">
        <v>4.4</v>
      </c>
    </row>
    <row r="127" spans="1:14" ht="21" customHeight="1">
      <c r="A127" s="109">
        <v>123</v>
      </c>
      <c r="B127" s="176" t="s">
        <v>356</v>
      </c>
      <c r="C127" s="178" t="s">
        <v>357</v>
      </c>
      <c r="D127" s="184" t="s">
        <v>2</v>
      </c>
      <c r="E127" s="178">
        <v>30</v>
      </c>
      <c r="F127" s="179">
        <v>42943</v>
      </c>
      <c r="G127" s="179">
        <v>53900</v>
      </c>
      <c r="H127" s="180">
        <f t="shared" si="9"/>
        <v>44404</v>
      </c>
      <c r="I127" s="181">
        <f t="shared" si="11"/>
        <v>44404</v>
      </c>
      <c r="J127" s="179">
        <f t="shared" si="10"/>
        <v>44404</v>
      </c>
      <c r="K127" s="194">
        <f t="shared" si="12"/>
        <v>44398</v>
      </c>
      <c r="L127" s="111">
        <v>21000000</v>
      </c>
      <c r="M127" s="110">
        <f aca="true" t="shared" si="15" ref="M127:M144">+L127*100000</f>
        <v>2100000000000</v>
      </c>
      <c r="N127" s="235">
        <v>6.2</v>
      </c>
    </row>
    <row r="128" spans="1:14" ht="21" customHeight="1">
      <c r="A128" s="109">
        <v>124</v>
      </c>
      <c r="B128" s="176" t="s">
        <v>168</v>
      </c>
      <c r="C128" s="176" t="s">
        <v>172</v>
      </c>
      <c r="D128" s="176" t="s">
        <v>196</v>
      </c>
      <c r="E128" s="178">
        <v>20</v>
      </c>
      <c r="F128" s="179">
        <v>42214</v>
      </c>
      <c r="G128" s="179">
        <v>49519</v>
      </c>
      <c r="H128" s="180">
        <f t="shared" si="9"/>
        <v>44406</v>
      </c>
      <c r="I128" s="181">
        <f t="shared" si="11"/>
        <v>44406</v>
      </c>
      <c r="J128" s="179">
        <f t="shared" si="10"/>
        <v>44406</v>
      </c>
      <c r="K128" s="194">
        <f t="shared" si="12"/>
        <v>44400</v>
      </c>
      <c r="L128" s="110">
        <v>19500000</v>
      </c>
      <c r="M128" s="110">
        <f t="shared" si="15"/>
        <v>1950000000000</v>
      </c>
      <c r="N128" s="235">
        <v>7.75</v>
      </c>
    </row>
    <row r="129" spans="1:14" s="183" customFormat="1" ht="21" customHeight="1">
      <c r="A129" s="109">
        <v>125</v>
      </c>
      <c r="B129" s="176" t="s">
        <v>273</v>
      </c>
      <c r="C129" s="176" t="s">
        <v>274</v>
      </c>
      <c r="D129" s="176" t="s">
        <v>2</v>
      </c>
      <c r="E129" s="178">
        <v>15</v>
      </c>
      <c r="F129" s="200">
        <v>42586</v>
      </c>
      <c r="G129" s="200">
        <v>48064</v>
      </c>
      <c r="H129" s="180">
        <f t="shared" si="9"/>
        <v>44412</v>
      </c>
      <c r="I129" s="181">
        <f t="shared" si="11"/>
        <v>44412</v>
      </c>
      <c r="J129" s="179">
        <f t="shared" si="10"/>
        <v>44412</v>
      </c>
      <c r="K129" s="194">
        <f t="shared" si="12"/>
        <v>44406</v>
      </c>
      <c r="L129" s="111">
        <v>54272000</v>
      </c>
      <c r="M129" s="110">
        <f t="shared" si="15"/>
        <v>5427200000000</v>
      </c>
      <c r="N129" s="235">
        <v>7.6</v>
      </c>
    </row>
    <row r="130" spans="1:14" ht="21" customHeight="1">
      <c r="A130" s="109">
        <v>126</v>
      </c>
      <c r="B130" s="176" t="s">
        <v>275</v>
      </c>
      <c r="C130" s="176" t="s">
        <v>276</v>
      </c>
      <c r="D130" s="176" t="s">
        <v>2</v>
      </c>
      <c r="E130" s="178">
        <v>5</v>
      </c>
      <c r="F130" s="122">
        <v>42586</v>
      </c>
      <c r="G130" s="122">
        <v>44412</v>
      </c>
      <c r="H130" s="180">
        <f t="shared" si="9"/>
        <v>44412</v>
      </c>
      <c r="I130" s="181">
        <f t="shared" si="11"/>
        <v>44412</v>
      </c>
      <c r="J130" s="179">
        <f t="shared" si="10"/>
        <v>44412</v>
      </c>
      <c r="K130" s="194">
        <f t="shared" si="12"/>
        <v>44406</v>
      </c>
      <c r="L130" s="111">
        <v>65000000</v>
      </c>
      <c r="M130" s="110">
        <f t="shared" si="15"/>
        <v>6500000000000</v>
      </c>
      <c r="N130" s="235">
        <v>6.1</v>
      </c>
    </row>
    <row r="131" spans="1:14" ht="21" customHeight="1">
      <c r="A131" s="109">
        <v>127</v>
      </c>
      <c r="B131" s="176" t="s">
        <v>169</v>
      </c>
      <c r="C131" s="176" t="s">
        <v>173</v>
      </c>
      <c r="D131" s="176" t="s">
        <v>196</v>
      </c>
      <c r="E131" s="178">
        <v>20</v>
      </c>
      <c r="F131" s="179">
        <v>42223</v>
      </c>
      <c r="G131" s="179">
        <v>49528</v>
      </c>
      <c r="H131" s="180">
        <f t="shared" si="9"/>
        <v>44415</v>
      </c>
      <c r="I131" s="181">
        <f t="shared" si="11"/>
        <v>44417</v>
      </c>
      <c r="J131" s="179">
        <f t="shared" si="10"/>
        <v>44417</v>
      </c>
      <c r="K131" s="194">
        <f t="shared" si="12"/>
        <v>44411</v>
      </c>
      <c r="L131" s="110">
        <v>15600000</v>
      </c>
      <c r="M131" s="110">
        <f t="shared" si="15"/>
        <v>1560000000000</v>
      </c>
      <c r="N131" s="235">
        <v>7.75</v>
      </c>
    </row>
    <row r="132" spans="1:14" s="183" customFormat="1" ht="21" customHeight="1">
      <c r="A132" s="109">
        <v>128</v>
      </c>
      <c r="B132" s="176" t="s">
        <v>407</v>
      </c>
      <c r="C132" s="178" t="s">
        <v>406</v>
      </c>
      <c r="D132" s="184" t="s">
        <v>2</v>
      </c>
      <c r="E132" s="178">
        <v>15</v>
      </c>
      <c r="F132" s="179">
        <v>43321</v>
      </c>
      <c r="G132" s="179">
        <v>48800</v>
      </c>
      <c r="H132" s="180">
        <f t="shared" si="9"/>
        <v>44417</v>
      </c>
      <c r="I132" s="181">
        <f t="shared" si="11"/>
        <v>44417</v>
      </c>
      <c r="J132" s="179">
        <f t="shared" si="10"/>
        <v>44417</v>
      </c>
      <c r="K132" s="194">
        <f t="shared" si="12"/>
        <v>44411</v>
      </c>
      <c r="L132" s="111">
        <v>74000000</v>
      </c>
      <c r="M132" s="110">
        <f t="shared" si="15"/>
        <v>7400000000000</v>
      </c>
      <c r="N132" s="235">
        <v>4.8</v>
      </c>
    </row>
    <row r="133" spans="1:14" s="183" customFormat="1" ht="21" customHeight="1">
      <c r="A133" s="109">
        <v>129</v>
      </c>
      <c r="B133" s="176" t="s">
        <v>277</v>
      </c>
      <c r="C133" s="176" t="s">
        <v>278</v>
      </c>
      <c r="D133" s="176" t="s">
        <v>2</v>
      </c>
      <c r="E133" s="178">
        <v>5</v>
      </c>
      <c r="F133" s="122">
        <v>42600</v>
      </c>
      <c r="G133" s="122">
        <v>44426</v>
      </c>
      <c r="H133" s="180">
        <f aca="true" t="shared" si="16" ref="H133:H185">DATE(2021,MONTH(G133),DAY(G133))</f>
        <v>44426</v>
      </c>
      <c r="I133" s="181">
        <f t="shared" si="11"/>
        <v>44426</v>
      </c>
      <c r="J133" s="179">
        <f aca="true" t="shared" si="17" ref="J133:J185">+I133</f>
        <v>44426</v>
      </c>
      <c r="K133" s="194">
        <f t="shared" si="12"/>
        <v>44420</v>
      </c>
      <c r="L133" s="111">
        <v>65000000</v>
      </c>
      <c r="M133" s="110">
        <f t="shared" si="15"/>
        <v>6500000000000</v>
      </c>
      <c r="N133" s="235">
        <v>5.9</v>
      </c>
    </row>
    <row r="134" spans="1:14" s="183" customFormat="1" ht="21" customHeight="1">
      <c r="A134" s="109">
        <v>130</v>
      </c>
      <c r="B134" s="211" t="s">
        <v>498</v>
      </c>
      <c r="C134" s="211" t="s">
        <v>499</v>
      </c>
      <c r="D134" s="207" t="s">
        <v>2</v>
      </c>
      <c r="E134" s="197">
        <v>20</v>
      </c>
      <c r="F134" s="198">
        <v>44063</v>
      </c>
      <c r="G134" s="198">
        <v>51368</v>
      </c>
      <c r="H134" s="180">
        <f t="shared" si="16"/>
        <v>44428</v>
      </c>
      <c r="I134" s="181">
        <f t="shared" si="11"/>
        <v>44428</v>
      </c>
      <c r="J134" s="179">
        <f t="shared" si="17"/>
        <v>44428</v>
      </c>
      <c r="K134" s="194">
        <f t="shared" si="12"/>
        <v>44424</v>
      </c>
      <c r="L134" s="199">
        <v>151150000</v>
      </c>
      <c r="M134" s="110">
        <f t="shared" si="15"/>
        <v>15115000000000</v>
      </c>
      <c r="N134" s="239">
        <v>3.3</v>
      </c>
    </row>
    <row r="135" spans="1:14" ht="21" customHeight="1">
      <c r="A135" s="109">
        <v>131</v>
      </c>
      <c r="B135" s="185" t="s">
        <v>405</v>
      </c>
      <c r="C135" s="187" t="s">
        <v>404</v>
      </c>
      <c r="D135" s="186" t="s">
        <v>2</v>
      </c>
      <c r="E135" s="187">
        <v>10</v>
      </c>
      <c r="F135" s="188">
        <v>43335</v>
      </c>
      <c r="G135" s="188">
        <v>46988</v>
      </c>
      <c r="H135" s="180">
        <f t="shared" si="16"/>
        <v>44431</v>
      </c>
      <c r="I135" s="181">
        <f t="shared" si="11"/>
        <v>44431</v>
      </c>
      <c r="J135" s="179">
        <f t="shared" si="17"/>
        <v>44431</v>
      </c>
      <c r="K135" s="194">
        <f t="shared" si="12"/>
        <v>44425</v>
      </c>
      <c r="L135" s="189">
        <v>80000000</v>
      </c>
      <c r="M135" s="190">
        <f t="shared" si="15"/>
        <v>8000000000000</v>
      </c>
      <c r="N135" s="236">
        <v>4.6</v>
      </c>
    </row>
    <row r="136" spans="1:14" ht="21" customHeight="1">
      <c r="A136" s="109">
        <v>132</v>
      </c>
      <c r="B136" s="185" t="s">
        <v>279</v>
      </c>
      <c r="C136" s="185" t="s">
        <v>280</v>
      </c>
      <c r="D136" s="185" t="s">
        <v>2</v>
      </c>
      <c r="E136" s="187">
        <v>7</v>
      </c>
      <c r="F136" s="193">
        <v>42607</v>
      </c>
      <c r="G136" s="193">
        <v>45163</v>
      </c>
      <c r="H136" s="180">
        <f t="shared" si="16"/>
        <v>44433</v>
      </c>
      <c r="I136" s="181">
        <f t="shared" si="11"/>
        <v>44433</v>
      </c>
      <c r="J136" s="179">
        <f t="shared" si="17"/>
        <v>44433</v>
      </c>
      <c r="K136" s="194">
        <f t="shared" si="12"/>
        <v>44427</v>
      </c>
      <c r="L136" s="189">
        <v>78000000</v>
      </c>
      <c r="M136" s="190">
        <f t="shared" si="15"/>
        <v>7800000000000</v>
      </c>
      <c r="N136" s="236">
        <v>6.3</v>
      </c>
    </row>
    <row r="137" spans="1:14" ht="21" customHeight="1">
      <c r="A137" s="109">
        <v>133</v>
      </c>
      <c r="B137" s="211" t="s">
        <v>500</v>
      </c>
      <c r="C137" s="211" t="s">
        <v>501</v>
      </c>
      <c r="D137" s="207" t="s">
        <v>2</v>
      </c>
      <c r="E137" s="197">
        <v>15</v>
      </c>
      <c r="F137" s="198">
        <v>44070</v>
      </c>
      <c r="G137" s="198">
        <v>49548</v>
      </c>
      <c r="H137" s="180">
        <f t="shared" si="16"/>
        <v>44435</v>
      </c>
      <c r="I137" s="181">
        <f t="shared" si="11"/>
        <v>44435</v>
      </c>
      <c r="J137" s="179">
        <f t="shared" si="17"/>
        <v>44435</v>
      </c>
      <c r="K137" s="194">
        <f t="shared" si="12"/>
        <v>44431</v>
      </c>
      <c r="L137" s="199">
        <v>145820000</v>
      </c>
      <c r="M137" s="110">
        <f t="shared" si="15"/>
        <v>14582000000000</v>
      </c>
      <c r="N137" s="239">
        <v>3</v>
      </c>
    </row>
    <row r="138" spans="1:14" ht="21" customHeight="1">
      <c r="A138" s="109">
        <v>134</v>
      </c>
      <c r="B138" s="195" t="s">
        <v>502</v>
      </c>
      <c r="C138" s="211" t="s">
        <v>503</v>
      </c>
      <c r="D138" s="207" t="s">
        <v>2</v>
      </c>
      <c r="E138" s="197">
        <v>10</v>
      </c>
      <c r="F138" s="198">
        <v>44070</v>
      </c>
      <c r="G138" s="198">
        <v>47722</v>
      </c>
      <c r="H138" s="180">
        <f t="shared" si="16"/>
        <v>44435</v>
      </c>
      <c r="I138" s="181">
        <f t="shared" si="11"/>
        <v>44435</v>
      </c>
      <c r="J138" s="179">
        <f t="shared" si="17"/>
        <v>44435</v>
      </c>
      <c r="K138" s="194">
        <f t="shared" si="12"/>
        <v>44431</v>
      </c>
      <c r="L138" s="199">
        <v>165000000</v>
      </c>
      <c r="M138" s="110">
        <f t="shared" si="15"/>
        <v>16500000000000</v>
      </c>
      <c r="N138" s="239">
        <v>2.9</v>
      </c>
    </row>
    <row r="139" spans="1:14" ht="21" customHeight="1">
      <c r="A139" s="109">
        <v>135</v>
      </c>
      <c r="B139" s="176" t="s">
        <v>98</v>
      </c>
      <c r="C139" s="178" t="s">
        <v>114</v>
      </c>
      <c r="D139" s="176" t="s">
        <v>2</v>
      </c>
      <c r="E139" s="178">
        <v>10</v>
      </c>
      <c r="F139" s="179">
        <v>41882</v>
      </c>
      <c r="G139" s="179">
        <v>45535</v>
      </c>
      <c r="H139" s="180">
        <f t="shared" si="16"/>
        <v>44439</v>
      </c>
      <c r="I139" s="181">
        <f>IF(WEEKDAY(H139)=7,H139+2,IF(WEEKDAY(H139)=1,H139+1,H139))</f>
        <v>44439</v>
      </c>
      <c r="J139" s="179">
        <f t="shared" si="17"/>
        <v>44439</v>
      </c>
      <c r="K139" s="194">
        <f t="shared" si="12"/>
        <v>44433</v>
      </c>
      <c r="L139" s="111">
        <v>60000000</v>
      </c>
      <c r="M139" s="110">
        <f t="shared" si="15"/>
        <v>6000000000000</v>
      </c>
      <c r="N139" s="240">
        <v>7.8</v>
      </c>
    </row>
    <row r="140" spans="1:14" ht="21" customHeight="1">
      <c r="A140" s="109">
        <v>136</v>
      </c>
      <c r="B140" s="176" t="s">
        <v>170</v>
      </c>
      <c r="C140" s="176" t="s">
        <v>174</v>
      </c>
      <c r="D140" s="176" t="s">
        <v>196</v>
      </c>
      <c r="E140" s="178">
        <v>20</v>
      </c>
      <c r="F140" s="179">
        <v>42248</v>
      </c>
      <c r="G140" s="179">
        <v>49553</v>
      </c>
      <c r="H140" s="180">
        <f t="shared" si="16"/>
        <v>44440</v>
      </c>
      <c r="I140" s="181">
        <f>IF(WEEKDAY(H140)=7,H140+2,IF(WEEKDAY(H140)=1,H140+1,H140))</f>
        <v>44440</v>
      </c>
      <c r="J140" s="179">
        <f t="shared" si="17"/>
        <v>44440</v>
      </c>
      <c r="K140" s="194">
        <f t="shared" si="12"/>
        <v>44434</v>
      </c>
      <c r="L140" s="110">
        <v>11200000</v>
      </c>
      <c r="M140" s="110">
        <f t="shared" si="15"/>
        <v>1120000000000</v>
      </c>
      <c r="N140" s="235">
        <v>7.75</v>
      </c>
    </row>
    <row r="141" spans="1:14" ht="21" customHeight="1">
      <c r="A141" s="109">
        <v>137</v>
      </c>
      <c r="B141" s="176" t="s">
        <v>281</v>
      </c>
      <c r="C141" s="176" t="s">
        <v>282</v>
      </c>
      <c r="D141" s="176" t="s">
        <v>2</v>
      </c>
      <c r="E141" s="178">
        <v>5</v>
      </c>
      <c r="F141" s="113">
        <v>42614</v>
      </c>
      <c r="G141" s="113">
        <v>44440</v>
      </c>
      <c r="H141" s="180">
        <f t="shared" si="16"/>
        <v>44440</v>
      </c>
      <c r="I141" s="181">
        <f>IF(WEEKDAY(H141)=7,H141+2,IF(WEEKDAY(H141)=1,H141+1,H141))</f>
        <v>44440</v>
      </c>
      <c r="J141" s="179">
        <f t="shared" si="17"/>
        <v>44440</v>
      </c>
      <c r="K141" s="194">
        <f t="shared" si="12"/>
        <v>44434</v>
      </c>
      <c r="L141" s="111">
        <v>40000000</v>
      </c>
      <c r="M141" s="110">
        <f t="shared" si="15"/>
        <v>4000000000000</v>
      </c>
      <c r="N141" s="235">
        <v>5.7</v>
      </c>
    </row>
    <row r="142" spans="1:14" s="183" customFormat="1" ht="21" customHeight="1">
      <c r="A142" s="109">
        <v>138</v>
      </c>
      <c r="B142" s="211" t="s">
        <v>504</v>
      </c>
      <c r="C142" s="211" t="s">
        <v>505</v>
      </c>
      <c r="D142" s="212" t="s">
        <v>2</v>
      </c>
      <c r="E142" s="213">
        <v>10</v>
      </c>
      <c r="F142" s="214">
        <v>44077</v>
      </c>
      <c r="G142" s="214">
        <v>47729</v>
      </c>
      <c r="H142" s="215">
        <f t="shared" si="16"/>
        <v>44442</v>
      </c>
      <c r="I142" s="216">
        <v>44445</v>
      </c>
      <c r="J142" s="217">
        <f t="shared" si="17"/>
        <v>44445</v>
      </c>
      <c r="K142" s="218">
        <v>44435</v>
      </c>
      <c r="L142" s="219">
        <v>180000000</v>
      </c>
      <c r="M142" s="190">
        <f t="shared" si="15"/>
        <v>18000000000000</v>
      </c>
      <c r="N142" s="241">
        <v>2.9</v>
      </c>
    </row>
    <row r="143" spans="1:14" ht="21" customHeight="1">
      <c r="A143" s="109">
        <v>139</v>
      </c>
      <c r="B143" s="185" t="s">
        <v>283</v>
      </c>
      <c r="C143" s="185" t="s">
        <v>284</v>
      </c>
      <c r="D143" s="185" t="s">
        <v>2</v>
      </c>
      <c r="E143" s="187">
        <v>7</v>
      </c>
      <c r="F143" s="188">
        <v>42621</v>
      </c>
      <c r="G143" s="188">
        <v>45177</v>
      </c>
      <c r="H143" s="180">
        <f t="shared" si="16"/>
        <v>44447</v>
      </c>
      <c r="I143" s="181">
        <f aca="true" t="shared" si="18" ref="I143:I185">IF(WEEKDAY(H143)=7,H143+2,IF(WEEKDAY(H143)=1,H143+1,H143))</f>
        <v>44447</v>
      </c>
      <c r="J143" s="179">
        <f t="shared" si="17"/>
        <v>44447</v>
      </c>
      <c r="K143" s="182">
        <v>44439</v>
      </c>
      <c r="L143" s="189">
        <v>56000000</v>
      </c>
      <c r="M143" s="190">
        <f t="shared" si="15"/>
        <v>5600000000000</v>
      </c>
      <c r="N143" s="236">
        <v>6.2</v>
      </c>
    </row>
    <row r="144" spans="1:14" ht="21" customHeight="1">
      <c r="A144" s="109">
        <v>140</v>
      </c>
      <c r="B144" s="176" t="s">
        <v>403</v>
      </c>
      <c r="C144" s="178" t="s">
        <v>402</v>
      </c>
      <c r="D144" s="184" t="s">
        <v>2</v>
      </c>
      <c r="E144" s="178">
        <v>15</v>
      </c>
      <c r="F144" s="179">
        <v>43356</v>
      </c>
      <c r="G144" s="179">
        <v>48835</v>
      </c>
      <c r="H144" s="180">
        <f t="shared" si="16"/>
        <v>44452</v>
      </c>
      <c r="I144" s="181">
        <f t="shared" si="18"/>
        <v>44452</v>
      </c>
      <c r="J144" s="179">
        <f t="shared" si="17"/>
        <v>44452</v>
      </c>
      <c r="K144" s="194">
        <f aca="true" t="shared" si="19" ref="K144:K185">IF(WEEKDAY(I144)=6,I144-4,I144-6)</f>
        <v>44446</v>
      </c>
      <c r="L144" s="111">
        <v>79250000</v>
      </c>
      <c r="M144" s="110">
        <f t="shared" si="15"/>
        <v>7925000000000</v>
      </c>
      <c r="N144" s="235">
        <v>4.9</v>
      </c>
    </row>
    <row r="145" spans="1:14" ht="21" customHeight="1">
      <c r="A145" s="109">
        <v>141</v>
      </c>
      <c r="B145" s="179" t="s">
        <v>401</v>
      </c>
      <c r="C145" s="179" t="s">
        <v>400</v>
      </c>
      <c r="D145" s="184" t="s">
        <v>2</v>
      </c>
      <c r="E145" s="184">
        <v>20</v>
      </c>
      <c r="F145" s="200">
        <v>43720</v>
      </c>
      <c r="G145" s="200">
        <v>51025</v>
      </c>
      <c r="H145" s="180">
        <f t="shared" si="16"/>
        <v>44451</v>
      </c>
      <c r="I145" s="181">
        <f t="shared" si="18"/>
        <v>44452</v>
      </c>
      <c r="J145" s="179">
        <f t="shared" si="17"/>
        <v>44452</v>
      </c>
      <c r="K145" s="194">
        <f t="shared" si="19"/>
        <v>44446</v>
      </c>
      <c r="L145" s="130">
        <v>46031424</v>
      </c>
      <c r="M145" s="110">
        <f>L145*100000</f>
        <v>4603142400000</v>
      </c>
      <c r="N145" s="238">
        <v>4.9</v>
      </c>
    </row>
    <row r="146" spans="1:14" ht="21" customHeight="1">
      <c r="A146" s="109">
        <v>142</v>
      </c>
      <c r="B146" s="176" t="s">
        <v>399</v>
      </c>
      <c r="C146" s="176" t="s">
        <v>398</v>
      </c>
      <c r="D146" s="184" t="s">
        <v>2</v>
      </c>
      <c r="E146" s="184">
        <v>5</v>
      </c>
      <c r="F146" s="200">
        <v>43720</v>
      </c>
      <c r="G146" s="200">
        <v>45547</v>
      </c>
      <c r="H146" s="180">
        <f t="shared" si="16"/>
        <v>44451</v>
      </c>
      <c r="I146" s="181">
        <f t="shared" si="18"/>
        <v>44452</v>
      </c>
      <c r="J146" s="179">
        <f t="shared" si="17"/>
        <v>44452</v>
      </c>
      <c r="K146" s="194">
        <f t="shared" si="19"/>
        <v>44446</v>
      </c>
      <c r="L146" s="130">
        <v>19500000</v>
      </c>
      <c r="M146" s="110">
        <f>L146*100000</f>
        <v>1950000000000</v>
      </c>
      <c r="N146" s="238">
        <v>3.1</v>
      </c>
    </row>
    <row r="147" spans="1:14" ht="21" customHeight="1">
      <c r="A147" s="109">
        <v>143</v>
      </c>
      <c r="B147" s="185" t="s">
        <v>287</v>
      </c>
      <c r="C147" s="185" t="s">
        <v>288</v>
      </c>
      <c r="D147" s="185" t="s">
        <v>2</v>
      </c>
      <c r="E147" s="187">
        <v>15</v>
      </c>
      <c r="F147" s="188">
        <v>42628</v>
      </c>
      <c r="G147" s="188">
        <v>48106</v>
      </c>
      <c r="H147" s="180">
        <f t="shared" si="16"/>
        <v>44454</v>
      </c>
      <c r="I147" s="181">
        <f t="shared" si="18"/>
        <v>44454</v>
      </c>
      <c r="J147" s="179">
        <f t="shared" si="17"/>
        <v>44454</v>
      </c>
      <c r="K147" s="194">
        <f t="shared" si="19"/>
        <v>44448</v>
      </c>
      <c r="L147" s="189">
        <v>41600000</v>
      </c>
      <c r="M147" s="190">
        <f>+L147*100000</f>
        <v>4160000000000</v>
      </c>
      <c r="N147" s="236">
        <v>7.4</v>
      </c>
    </row>
    <row r="148" spans="1:14" ht="21" customHeight="1">
      <c r="A148" s="109">
        <v>144</v>
      </c>
      <c r="B148" s="176" t="s">
        <v>100</v>
      </c>
      <c r="C148" s="176" t="s">
        <v>116</v>
      </c>
      <c r="D148" s="176" t="s">
        <v>2</v>
      </c>
      <c r="E148" s="178">
        <v>10</v>
      </c>
      <c r="F148" s="179">
        <v>41897</v>
      </c>
      <c r="G148" s="179">
        <v>45550</v>
      </c>
      <c r="H148" s="180">
        <f t="shared" si="16"/>
        <v>44454</v>
      </c>
      <c r="I148" s="181">
        <f t="shared" si="18"/>
        <v>44454</v>
      </c>
      <c r="J148" s="179">
        <f t="shared" si="17"/>
        <v>44454</v>
      </c>
      <c r="K148" s="194">
        <f t="shared" si="19"/>
        <v>44448</v>
      </c>
      <c r="L148" s="111">
        <v>57000000</v>
      </c>
      <c r="M148" s="110">
        <f>+L148*100000</f>
        <v>5700000000000</v>
      </c>
      <c r="N148" s="240">
        <v>7.3</v>
      </c>
    </row>
    <row r="149" spans="1:14" ht="21" customHeight="1">
      <c r="A149" s="109">
        <v>145</v>
      </c>
      <c r="B149" s="176" t="s">
        <v>285</v>
      </c>
      <c r="C149" s="176" t="s">
        <v>286</v>
      </c>
      <c r="D149" s="176" t="s">
        <v>2</v>
      </c>
      <c r="E149" s="178">
        <v>30</v>
      </c>
      <c r="F149" s="179">
        <v>42628</v>
      </c>
      <c r="G149" s="179">
        <v>53585</v>
      </c>
      <c r="H149" s="180">
        <f t="shared" si="16"/>
        <v>44454</v>
      </c>
      <c r="I149" s="181">
        <f t="shared" si="18"/>
        <v>44454</v>
      </c>
      <c r="J149" s="179">
        <f t="shared" si="17"/>
        <v>44454</v>
      </c>
      <c r="K149" s="194">
        <f t="shared" si="19"/>
        <v>44448</v>
      </c>
      <c r="L149" s="111">
        <v>74906845</v>
      </c>
      <c r="M149" s="110">
        <f>+L149*100000</f>
        <v>7490684500000</v>
      </c>
      <c r="N149" s="235">
        <v>7.9</v>
      </c>
    </row>
    <row r="150" spans="1:14" ht="21" customHeight="1">
      <c r="A150" s="109">
        <v>146</v>
      </c>
      <c r="B150" s="185" t="s">
        <v>397</v>
      </c>
      <c r="C150" s="187" t="s">
        <v>396</v>
      </c>
      <c r="D150" s="186" t="s">
        <v>2</v>
      </c>
      <c r="E150" s="187">
        <v>10</v>
      </c>
      <c r="F150" s="188">
        <v>43363</v>
      </c>
      <c r="G150" s="188">
        <v>47016</v>
      </c>
      <c r="H150" s="180">
        <f t="shared" si="16"/>
        <v>44459</v>
      </c>
      <c r="I150" s="181">
        <f t="shared" si="18"/>
        <v>44459</v>
      </c>
      <c r="J150" s="179">
        <f t="shared" si="17"/>
        <v>44459</v>
      </c>
      <c r="K150" s="194">
        <f t="shared" si="19"/>
        <v>44453</v>
      </c>
      <c r="L150" s="189">
        <v>78950000</v>
      </c>
      <c r="M150" s="190">
        <f>+L150*100000</f>
        <v>7895000000000</v>
      </c>
      <c r="N150" s="236">
        <v>4.7</v>
      </c>
    </row>
    <row r="151" spans="1:14" ht="21" customHeight="1">
      <c r="A151" s="109">
        <v>147</v>
      </c>
      <c r="B151" s="176" t="s">
        <v>395</v>
      </c>
      <c r="C151" s="176" t="s">
        <v>394</v>
      </c>
      <c r="D151" s="184" t="s">
        <v>2</v>
      </c>
      <c r="E151" s="184">
        <v>7</v>
      </c>
      <c r="F151" s="200">
        <v>43734</v>
      </c>
      <c r="G151" s="200">
        <v>46291</v>
      </c>
      <c r="H151" s="180">
        <f t="shared" si="16"/>
        <v>44465</v>
      </c>
      <c r="I151" s="181">
        <f t="shared" si="18"/>
        <v>44466</v>
      </c>
      <c r="J151" s="179">
        <f t="shared" si="17"/>
        <v>44466</v>
      </c>
      <c r="K151" s="194">
        <f t="shared" si="19"/>
        <v>44460</v>
      </c>
      <c r="L151" s="130">
        <v>14400000</v>
      </c>
      <c r="M151" s="110">
        <f>L151*100000</f>
        <v>1440000000000</v>
      </c>
      <c r="N151" s="238">
        <v>3.5</v>
      </c>
    </row>
    <row r="152" spans="1:14" ht="21" customHeight="1">
      <c r="A152" s="109">
        <v>148</v>
      </c>
      <c r="B152" s="176" t="s">
        <v>393</v>
      </c>
      <c r="C152" s="176" t="s">
        <v>392</v>
      </c>
      <c r="D152" s="184" t="s">
        <v>2</v>
      </c>
      <c r="E152" s="184">
        <v>30</v>
      </c>
      <c r="F152" s="200">
        <v>43734</v>
      </c>
      <c r="G152" s="200">
        <v>54692</v>
      </c>
      <c r="H152" s="180">
        <f t="shared" si="16"/>
        <v>44465</v>
      </c>
      <c r="I152" s="181">
        <f t="shared" si="18"/>
        <v>44466</v>
      </c>
      <c r="J152" s="179">
        <f t="shared" si="17"/>
        <v>44466</v>
      </c>
      <c r="K152" s="194">
        <f t="shared" si="19"/>
        <v>44460</v>
      </c>
      <c r="L152" s="130">
        <v>36240000</v>
      </c>
      <c r="M152" s="110">
        <f>L152*100000</f>
        <v>3624000000000</v>
      </c>
      <c r="N152" s="238">
        <v>5.2</v>
      </c>
    </row>
    <row r="153" spans="1:14" ht="21" customHeight="1">
      <c r="A153" s="109">
        <v>149</v>
      </c>
      <c r="B153" s="201" t="s">
        <v>74</v>
      </c>
      <c r="C153" s="201" t="s">
        <v>75</v>
      </c>
      <c r="D153" s="176" t="s">
        <v>2</v>
      </c>
      <c r="E153" s="178">
        <v>10</v>
      </c>
      <c r="F153" s="131" t="s">
        <v>54</v>
      </c>
      <c r="G153" s="131" t="s">
        <v>86</v>
      </c>
      <c r="H153" s="180">
        <f t="shared" si="16"/>
        <v>44469</v>
      </c>
      <c r="I153" s="181">
        <f t="shared" si="18"/>
        <v>44469</v>
      </c>
      <c r="J153" s="179">
        <f t="shared" si="17"/>
        <v>44469</v>
      </c>
      <c r="K153" s="194">
        <f t="shared" si="19"/>
        <v>44463</v>
      </c>
      <c r="L153" s="110">
        <v>14080000</v>
      </c>
      <c r="M153" s="110">
        <f>+L153*100000</f>
        <v>1408000000000</v>
      </c>
      <c r="N153" s="240">
        <v>8.9</v>
      </c>
    </row>
    <row r="154" spans="1:14" ht="21" customHeight="1">
      <c r="A154" s="109">
        <v>150</v>
      </c>
      <c r="B154" s="195" t="s">
        <v>506</v>
      </c>
      <c r="C154" s="195" t="s">
        <v>507</v>
      </c>
      <c r="D154" s="207" t="s">
        <v>2</v>
      </c>
      <c r="E154" s="197">
        <v>15</v>
      </c>
      <c r="F154" s="198">
        <v>44105</v>
      </c>
      <c r="G154" s="198">
        <v>49583</v>
      </c>
      <c r="H154" s="180">
        <f t="shared" si="16"/>
        <v>44470</v>
      </c>
      <c r="I154" s="181">
        <f t="shared" si="18"/>
        <v>44470</v>
      </c>
      <c r="J154" s="179">
        <f t="shared" si="17"/>
        <v>44470</v>
      </c>
      <c r="K154" s="194">
        <f t="shared" si="19"/>
        <v>44466</v>
      </c>
      <c r="L154" s="199">
        <v>147000000</v>
      </c>
      <c r="M154" s="110">
        <f>+L154*100000</f>
        <v>14700000000000</v>
      </c>
      <c r="N154" s="239">
        <v>2.9</v>
      </c>
    </row>
    <row r="155" spans="1:14" ht="21" customHeight="1">
      <c r="A155" s="109">
        <v>151</v>
      </c>
      <c r="B155" s="176" t="s">
        <v>391</v>
      </c>
      <c r="C155" s="176" t="s">
        <v>390</v>
      </c>
      <c r="D155" s="184" t="s">
        <v>2</v>
      </c>
      <c r="E155" s="184">
        <v>10</v>
      </c>
      <c r="F155" s="200">
        <v>43741</v>
      </c>
      <c r="G155" s="200">
        <v>47394</v>
      </c>
      <c r="H155" s="180">
        <f t="shared" si="16"/>
        <v>44472</v>
      </c>
      <c r="I155" s="181">
        <f t="shared" si="18"/>
        <v>44473</v>
      </c>
      <c r="J155" s="179">
        <f t="shared" si="17"/>
        <v>44473</v>
      </c>
      <c r="K155" s="194">
        <f t="shared" si="19"/>
        <v>44467</v>
      </c>
      <c r="L155" s="130">
        <v>129500000</v>
      </c>
      <c r="M155" s="110">
        <f>L155*100000</f>
        <v>12950000000000</v>
      </c>
      <c r="N155" s="238">
        <v>3.9</v>
      </c>
    </row>
    <row r="156" spans="1:14" ht="21" customHeight="1">
      <c r="A156" s="109">
        <v>152</v>
      </c>
      <c r="B156" s="176" t="s">
        <v>289</v>
      </c>
      <c r="C156" s="176" t="s">
        <v>290</v>
      </c>
      <c r="D156" s="176" t="s">
        <v>2</v>
      </c>
      <c r="E156" s="178">
        <v>10</v>
      </c>
      <c r="F156" s="179">
        <v>42649</v>
      </c>
      <c r="G156" s="179">
        <v>46301</v>
      </c>
      <c r="H156" s="180">
        <f t="shared" si="16"/>
        <v>44475</v>
      </c>
      <c r="I156" s="181">
        <f t="shared" si="18"/>
        <v>44475</v>
      </c>
      <c r="J156" s="179">
        <f t="shared" si="17"/>
        <v>44475</v>
      </c>
      <c r="K156" s="194">
        <f t="shared" si="19"/>
        <v>44469</v>
      </c>
      <c r="L156" s="111">
        <v>28250000</v>
      </c>
      <c r="M156" s="110">
        <f aca="true" t="shared" si="20" ref="M156:M163">+L156*100000</f>
        <v>2825000000000</v>
      </c>
      <c r="N156" s="235">
        <v>6.2</v>
      </c>
    </row>
    <row r="157" spans="1:14" ht="21" customHeight="1">
      <c r="A157" s="109">
        <v>153</v>
      </c>
      <c r="B157" s="176" t="s">
        <v>291</v>
      </c>
      <c r="C157" s="176" t="s">
        <v>292</v>
      </c>
      <c r="D157" s="176" t="s">
        <v>2</v>
      </c>
      <c r="E157" s="178">
        <v>20</v>
      </c>
      <c r="F157" s="179">
        <v>42649</v>
      </c>
      <c r="G157" s="179">
        <v>49954</v>
      </c>
      <c r="H157" s="180">
        <f t="shared" si="16"/>
        <v>44475</v>
      </c>
      <c r="I157" s="181">
        <f t="shared" si="18"/>
        <v>44475</v>
      </c>
      <c r="J157" s="179">
        <f t="shared" si="17"/>
        <v>44475</v>
      </c>
      <c r="K157" s="194">
        <f t="shared" si="19"/>
        <v>44469</v>
      </c>
      <c r="L157" s="111">
        <v>20830000</v>
      </c>
      <c r="M157" s="110">
        <f t="shared" si="20"/>
        <v>2083000000000</v>
      </c>
      <c r="N157" s="235">
        <v>7.7</v>
      </c>
    </row>
    <row r="158" spans="1:14" ht="21" customHeight="1">
      <c r="A158" s="109">
        <v>154</v>
      </c>
      <c r="B158" s="176" t="s">
        <v>358</v>
      </c>
      <c r="C158" s="176" t="s">
        <v>359</v>
      </c>
      <c r="D158" s="184" t="s">
        <v>2</v>
      </c>
      <c r="E158" s="178">
        <v>5</v>
      </c>
      <c r="F158" s="179">
        <v>43020</v>
      </c>
      <c r="G158" s="179">
        <v>44846</v>
      </c>
      <c r="H158" s="180">
        <f t="shared" si="16"/>
        <v>44481</v>
      </c>
      <c r="I158" s="181">
        <f t="shared" si="18"/>
        <v>44481</v>
      </c>
      <c r="J158" s="179">
        <f t="shared" si="17"/>
        <v>44481</v>
      </c>
      <c r="K158" s="194">
        <f t="shared" si="19"/>
        <v>44475</v>
      </c>
      <c r="L158" s="111">
        <v>28090000</v>
      </c>
      <c r="M158" s="110">
        <f t="shared" si="20"/>
        <v>2809000000000</v>
      </c>
      <c r="N158" s="235">
        <v>4.5</v>
      </c>
    </row>
    <row r="159" spans="1:14" ht="21" customHeight="1">
      <c r="A159" s="109">
        <v>155</v>
      </c>
      <c r="B159" s="176" t="s">
        <v>293</v>
      </c>
      <c r="C159" s="176" t="s">
        <v>294</v>
      </c>
      <c r="D159" s="176" t="s">
        <v>2</v>
      </c>
      <c r="E159" s="178">
        <v>30</v>
      </c>
      <c r="F159" s="179">
        <v>42656</v>
      </c>
      <c r="G159" s="179">
        <v>53613</v>
      </c>
      <c r="H159" s="180">
        <f t="shared" si="16"/>
        <v>44482</v>
      </c>
      <c r="I159" s="181">
        <f t="shared" si="18"/>
        <v>44482</v>
      </c>
      <c r="J159" s="179">
        <f t="shared" si="17"/>
        <v>44482</v>
      </c>
      <c r="K159" s="194">
        <f t="shared" si="19"/>
        <v>44476</v>
      </c>
      <c r="L159" s="111">
        <v>73751000</v>
      </c>
      <c r="M159" s="110">
        <f t="shared" si="20"/>
        <v>7375100000000</v>
      </c>
      <c r="N159" s="235">
        <v>7.9</v>
      </c>
    </row>
    <row r="160" spans="1:14" ht="21" customHeight="1">
      <c r="A160" s="109">
        <v>156</v>
      </c>
      <c r="B160" s="176" t="s">
        <v>101</v>
      </c>
      <c r="C160" s="178" t="s">
        <v>117</v>
      </c>
      <c r="D160" s="220" t="s">
        <v>2</v>
      </c>
      <c r="E160" s="178">
        <v>15</v>
      </c>
      <c r="F160" s="179">
        <v>41927</v>
      </c>
      <c r="G160" s="179">
        <v>47406</v>
      </c>
      <c r="H160" s="180">
        <f t="shared" si="16"/>
        <v>44484</v>
      </c>
      <c r="I160" s="181">
        <f t="shared" si="18"/>
        <v>44484</v>
      </c>
      <c r="J160" s="179">
        <f t="shared" si="17"/>
        <v>44484</v>
      </c>
      <c r="K160" s="194">
        <f t="shared" si="19"/>
        <v>44480</v>
      </c>
      <c r="L160" s="111">
        <v>30080000</v>
      </c>
      <c r="M160" s="110">
        <f t="shared" si="20"/>
        <v>3008000000000</v>
      </c>
      <c r="N160" s="240">
        <v>7</v>
      </c>
    </row>
    <row r="161" spans="1:14" ht="21" customHeight="1">
      <c r="A161" s="109">
        <v>157</v>
      </c>
      <c r="B161" s="176" t="s">
        <v>102</v>
      </c>
      <c r="C161" s="178" t="s">
        <v>118</v>
      </c>
      <c r="D161" s="220" t="s">
        <v>2</v>
      </c>
      <c r="E161" s="178">
        <v>10</v>
      </c>
      <c r="F161" s="179">
        <v>41927</v>
      </c>
      <c r="G161" s="179">
        <v>45580</v>
      </c>
      <c r="H161" s="180">
        <f t="shared" si="16"/>
        <v>44484</v>
      </c>
      <c r="I161" s="181">
        <f t="shared" si="18"/>
        <v>44484</v>
      </c>
      <c r="J161" s="179">
        <f t="shared" si="17"/>
        <v>44484</v>
      </c>
      <c r="K161" s="194">
        <f t="shared" si="19"/>
        <v>44480</v>
      </c>
      <c r="L161" s="111">
        <v>37560000</v>
      </c>
      <c r="M161" s="110">
        <f t="shared" si="20"/>
        <v>3756000000000</v>
      </c>
      <c r="N161" s="240">
        <v>6.1</v>
      </c>
    </row>
    <row r="162" spans="1:14" ht="21" customHeight="1">
      <c r="A162" s="109">
        <v>158</v>
      </c>
      <c r="B162" s="195" t="s">
        <v>508</v>
      </c>
      <c r="C162" s="195" t="s">
        <v>509</v>
      </c>
      <c r="D162" s="221" t="s">
        <v>2</v>
      </c>
      <c r="E162" s="197">
        <v>15</v>
      </c>
      <c r="F162" s="198">
        <v>44119</v>
      </c>
      <c r="G162" s="198">
        <v>49597</v>
      </c>
      <c r="H162" s="180">
        <f t="shared" si="16"/>
        <v>44484</v>
      </c>
      <c r="I162" s="181">
        <f t="shared" si="18"/>
        <v>44484</v>
      </c>
      <c r="J162" s="179">
        <f t="shared" si="17"/>
        <v>44484</v>
      </c>
      <c r="K162" s="194">
        <f t="shared" si="19"/>
        <v>44480</v>
      </c>
      <c r="L162" s="199">
        <v>134420000</v>
      </c>
      <c r="M162" s="110">
        <f t="shared" si="20"/>
        <v>13442000000000</v>
      </c>
      <c r="N162" s="239">
        <v>2.7</v>
      </c>
    </row>
    <row r="163" spans="1:14" ht="21" customHeight="1">
      <c r="A163" s="109">
        <v>159</v>
      </c>
      <c r="B163" s="195" t="s">
        <v>510</v>
      </c>
      <c r="C163" s="195" t="s">
        <v>511</v>
      </c>
      <c r="D163" s="221" t="s">
        <v>2</v>
      </c>
      <c r="E163" s="197">
        <v>30</v>
      </c>
      <c r="F163" s="198">
        <v>44119</v>
      </c>
      <c r="G163" s="198">
        <v>55076</v>
      </c>
      <c r="H163" s="180">
        <f t="shared" si="16"/>
        <v>44484</v>
      </c>
      <c r="I163" s="181">
        <f t="shared" si="18"/>
        <v>44484</v>
      </c>
      <c r="J163" s="179">
        <f t="shared" si="17"/>
        <v>44484</v>
      </c>
      <c r="K163" s="194">
        <f t="shared" si="19"/>
        <v>44480</v>
      </c>
      <c r="L163" s="199">
        <f>80240000+6135000</f>
        <v>86375000</v>
      </c>
      <c r="M163" s="110">
        <f t="shared" si="20"/>
        <v>8637500000000</v>
      </c>
      <c r="N163" s="239">
        <v>3.2</v>
      </c>
    </row>
    <row r="164" spans="1:14" ht="21" customHeight="1">
      <c r="A164" s="109">
        <v>160</v>
      </c>
      <c r="B164" s="176" t="s">
        <v>389</v>
      </c>
      <c r="C164" s="176" t="s">
        <v>388</v>
      </c>
      <c r="D164" s="177" t="s">
        <v>2</v>
      </c>
      <c r="E164" s="184">
        <v>15</v>
      </c>
      <c r="F164" s="200">
        <v>43755</v>
      </c>
      <c r="G164" s="200">
        <v>49234</v>
      </c>
      <c r="H164" s="180">
        <f t="shared" si="16"/>
        <v>44486</v>
      </c>
      <c r="I164" s="181">
        <f t="shared" si="18"/>
        <v>44487</v>
      </c>
      <c r="J164" s="179">
        <f t="shared" si="17"/>
        <v>44487</v>
      </c>
      <c r="K164" s="194">
        <f t="shared" si="19"/>
        <v>44481</v>
      </c>
      <c r="L164" s="130">
        <v>140950000</v>
      </c>
      <c r="M164" s="110">
        <f>L164*100000</f>
        <v>14095000000000</v>
      </c>
      <c r="N164" s="238">
        <v>4</v>
      </c>
    </row>
    <row r="165" spans="1:14" ht="21" customHeight="1">
      <c r="A165" s="109">
        <v>161</v>
      </c>
      <c r="B165" s="176" t="s">
        <v>360</v>
      </c>
      <c r="C165" s="178" t="s">
        <v>361</v>
      </c>
      <c r="D165" s="184" t="s">
        <v>2</v>
      </c>
      <c r="E165" s="178">
        <v>7</v>
      </c>
      <c r="F165" s="179">
        <v>43027</v>
      </c>
      <c r="G165" s="179">
        <v>45584</v>
      </c>
      <c r="H165" s="180">
        <f t="shared" si="16"/>
        <v>44488</v>
      </c>
      <c r="I165" s="181">
        <f t="shared" si="18"/>
        <v>44488</v>
      </c>
      <c r="J165" s="179">
        <f t="shared" si="17"/>
        <v>44488</v>
      </c>
      <c r="K165" s="194">
        <f t="shared" si="19"/>
        <v>44482</v>
      </c>
      <c r="L165" s="111">
        <v>17840000</v>
      </c>
      <c r="M165" s="110">
        <f aca="true" t="shared" si="21" ref="M165:M176">+L165*100000</f>
        <v>1784000000000</v>
      </c>
      <c r="N165" s="235">
        <v>4.8</v>
      </c>
    </row>
    <row r="166" spans="1:14" ht="21" customHeight="1">
      <c r="A166" s="109">
        <v>162</v>
      </c>
      <c r="B166" s="176" t="s">
        <v>171</v>
      </c>
      <c r="C166" s="176" t="s">
        <v>176</v>
      </c>
      <c r="D166" s="176" t="s">
        <v>196</v>
      </c>
      <c r="E166" s="178">
        <v>20</v>
      </c>
      <c r="F166" s="179">
        <v>42306</v>
      </c>
      <c r="G166" s="179">
        <v>49611</v>
      </c>
      <c r="H166" s="180">
        <f t="shared" si="16"/>
        <v>44498</v>
      </c>
      <c r="I166" s="181">
        <f t="shared" si="18"/>
        <v>44498</v>
      </c>
      <c r="J166" s="179">
        <f t="shared" si="17"/>
        <v>44498</v>
      </c>
      <c r="K166" s="194">
        <f t="shared" si="19"/>
        <v>44494</v>
      </c>
      <c r="L166" s="110">
        <v>16000000</v>
      </c>
      <c r="M166" s="110">
        <f t="shared" si="21"/>
        <v>1600000000000</v>
      </c>
      <c r="N166" s="235">
        <v>7.75</v>
      </c>
    </row>
    <row r="167" spans="1:14" ht="21" customHeight="1">
      <c r="A167" s="109">
        <v>163</v>
      </c>
      <c r="B167" s="195" t="s">
        <v>512</v>
      </c>
      <c r="C167" s="195" t="s">
        <v>513</v>
      </c>
      <c r="D167" s="207" t="s">
        <v>2</v>
      </c>
      <c r="E167" s="197">
        <v>7</v>
      </c>
      <c r="F167" s="198">
        <v>44133</v>
      </c>
      <c r="G167" s="198">
        <v>46689</v>
      </c>
      <c r="H167" s="180">
        <f t="shared" si="16"/>
        <v>44498</v>
      </c>
      <c r="I167" s="181">
        <f t="shared" si="18"/>
        <v>44498</v>
      </c>
      <c r="J167" s="179">
        <f t="shared" si="17"/>
        <v>44498</v>
      </c>
      <c r="K167" s="194">
        <f t="shared" si="19"/>
        <v>44494</v>
      </c>
      <c r="L167" s="199">
        <v>2500000</v>
      </c>
      <c r="M167" s="110">
        <f t="shared" si="21"/>
        <v>250000000000</v>
      </c>
      <c r="N167" s="239">
        <v>1.5</v>
      </c>
    </row>
    <row r="168" spans="1:14" ht="21" customHeight="1">
      <c r="A168" s="109">
        <v>164</v>
      </c>
      <c r="B168" s="176" t="s">
        <v>387</v>
      </c>
      <c r="C168" s="178" t="s">
        <v>386</v>
      </c>
      <c r="D168" s="184" t="s">
        <v>2</v>
      </c>
      <c r="E168" s="178">
        <v>5</v>
      </c>
      <c r="F168" s="179">
        <v>43405</v>
      </c>
      <c r="G168" s="179">
        <v>45231</v>
      </c>
      <c r="H168" s="180">
        <f t="shared" si="16"/>
        <v>44501</v>
      </c>
      <c r="I168" s="181">
        <f t="shared" si="18"/>
        <v>44501</v>
      </c>
      <c r="J168" s="179">
        <f t="shared" si="17"/>
        <v>44501</v>
      </c>
      <c r="K168" s="194">
        <f t="shared" si="19"/>
        <v>44495</v>
      </c>
      <c r="L168" s="111">
        <v>2750000</v>
      </c>
      <c r="M168" s="110">
        <f t="shared" si="21"/>
        <v>275000000000</v>
      </c>
      <c r="N168" s="235">
        <v>4.2</v>
      </c>
    </row>
    <row r="169" spans="1:14" ht="21" customHeight="1">
      <c r="A169" s="109">
        <v>165</v>
      </c>
      <c r="B169" s="176" t="s">
        <v>362</v>
      </c>
      <c r="C169" s="176" t="s">
        <v>363</v>
      </c>
      <c r="D169" s="184" t="s">
        <v>2</v>
      </c>
      <c r="E169" s="178">
        <v>10</v>
      </c>
      <c r="F169" s="179">
        <v>43041</v>
      </c>
      <c r="G169" s="179">
        <v>46693</v>
      </c>
      <c r="H169" s="180">
        <f t="shared" si="16"/>
        <v>44502</v>
      </c>
      <c r="I169" s="181">
        <f t="shared" si="18"/>
        <v>44502</v>
      </c>
      <c r="J169" s="179">
        <f t="shared" si="17"/>
        <v>44502</v>
      </c>
      <c r="K169" s="194">
        <f t="shared" si="19"/>
        <v>44496</v>
      </c>
      <c r="L169" s="111">
        <v>29300000</v>
      </c>
      <c r="M169" s="110">
        <f t="shared" si="21"/>
        <v>2930000000000</v>
      </c>
      <c r="N169" s="235">
        <v>5.4</v>
      </c>
    </row>
    <row r="170" spans="1:14" ht="21" customHeight="1">
      <c r="A170" s="231">
        <v>166</v>
      </c>
      <c r="B170" s="211" t="s">
        <v>514</v>
      </c>
      <c r="C170" s="211" t="s">
        <v>515</v>
      </c>
      <c r="D170" s="212" t="s">
        <v>2</v>
      </c>
      <c r="E170" s="213">
        <v>5</v>
      </c>
      <c r="F170" s="214">
        <v>44077</v>
      </c>
      <c r="G170" s="214">
        <v>45964</v>
      </c>
      <c r="H170" s="215">
        <f t="shared" si="16"/>
        <v>44503</v>
      </c>
      <c r="I170" s="229">
        <f t="shared" si="18"/>
        <v>44503</v>
      </c>
      <c r="J170" s="188">
        <f t="shared" si="17"/>
        <v>44503</v>
      </c>
      <c r="K170" s="230">
        <f t="shared" si="19"/>
        <v>44497</v>
      </c>
      <c r="L170" s="219">
        <v>44900000</v>
      </c>
      <c r="M170" s="190">
        <f t="shared" si="21"/>
        <v>4490000000000</v>
      </c>
      <c r="N170" s="241">
        <v>1.6</v>
      </c>
    </row>
    <row r="171" spans="1:14" ht="21" customHeight="1">
      <c r="A171" s="109">
        <v>167</v>
      </c>
      <c r="B171" s="195" t="s">
        <v>516</v>
      </c>
      <c r="C171" s="195" t="s">
        <v>517</v>
      </c>
      <c r="D171" s="207" t="s">
        <v>2</v>
      </c>
      <c r="E171" s="197">
        <v>10</v>
      </c>
      <c r="F171" s="198">
        <v>44147</v>
      </c>
      <c r="G171" s="198">
        <v>47799</v>
      </c>
      <c r="H171" s="180">
        <f t="shared" si="16"/>
        <v>44512</v>
      </c>
      <c r="I171" s="181">
        <f t="shared" si="18"/>
        <v>44512</v>
      </c>
      <c r="J171" s="179">
        <f t="shared" si="17"/>
        <v>44512</v>
      </c>
      <c r="K171" s="194">
        <f t="shared" si="19"/>
        <v>44508</v>
      </c>
      <c r="L171" s="219">
        <v>134510000</v>
      </c>
      <c r="M171" s="110">
        <f t="shared" si="21"/>
        <v>13451000000000</v>
      </c>
      <c r="N171" s="239">
        <v>2.5</v>
      </c>
    </row>
    <row r="172" spans="1:14" ht="21" customHeight="1">
      <c r="A172" s="109">
        <v>168</v>
      </c>
      <c r="B172" s="176" t="s">
        <v>121</v>
      </c>
      <c r="C172" s="178" t="s">
        <v>122</v>
      </c>
      <c r="D172" s="208" t="s">
        <v>2</v>
      </c>
      <c r="E172" s="178">
        <v>10</v>
      </c>
      <c r="F172" s="179">
        <v>41958</v>
      </c>
      <c r="G172" s="179">
        <v>45611</v>
      </c>
      <c r="H172" s="180">
        <f t="shared" si="16"/>
        <v>44515</v>
      </c>
      <c r="I172" s="181">
        <f t="shared" si="18"/>
        <v>44515</v>
      </c>
      <c r="J172" s="179">
        <f t="shared" si="17"/>
        <v>44515</v>
      </c>
      <c r="K172" s="194">
        <f t="shared" si="19"/>
        <v>44509</v>
      </c>
      <c r="L172" s="111">
        <v>2000000</v>
      </c>
      <c r="M172" s="110">
        <f t="shared" si="21"/>
        <v>200000000000</v>
      </c>
      <c r="N172" s="240">
        <v>6.4</v>
      </c>
    </row>
    <row r="173" spans="1:14" ht="21" customHeight="1">
      <c r="A173" s="109">
        <v>169</v>
      </c>
      <c r="B173" s="176" t="s">
        <v>385</v>
      </c>
      <c r="C173" s="178" t="s">
        <v>384</v>
      </c>
      <c r="D173" s="184" t="s">
        <v>2</v>
      </c>
      <c r="E173" s="178">
        <v>15</v>
      </c>
      <c r="F173" s="179">
        <v>43419</v>
      </c>
      <c r="G173" s="179">
        <v>48898</v>
      </c>
      <c r="H173" s="180">
        <f t="shared" si="16"/>
        <v>44515</v>
      </c>
      <c r="I173" s="181">
        <f t="shared" si="18"/>
        <v>44515</v>
      </c>
      <c r="J173" s="179">
        <f t="shared" si="17"/>
        <v>44515</v>
      </c>
      <c r="K173" s="194">
        <f t="shared" si="19"/>
        <v>44509</v>
      </c>
      <c r="L173" s="111">
        <f>32100000+26000000</f>
        <v>58100000</v>
      </c>
      <c r="M173" s="110">
        <f t="shared" si="21"/>
        <v>5810000000000</v>
      </c>
      <c r="N173" s="235">
        <v>5.3</v>
      </c>
    </row>
    <row r="174" spans="1:14" ht="21" customHeight="1">
      <c r="A174" s="109">
        <v>170</v>
      </c>
      <c r="B174" s="176" t="s">
        <v>383</v>
      </c>
      <c r="C174" s="178" t="s">
        <v>382</v>
      </c>
      <c r="D174" s="184" t="s">
        <v>2</v>
      </c>
      <c r="E174" s="178">
        <v>10</v>
      </c>
      <c r="F174" s="179">
        <v>43419</v>
      </c>
      <c r="G174" s="179">
        <v>47072</v>
      </c>
      <c r="H174" s="180">
        <f t="shared" si="16"/>
        <v>44515</v>
      </c>
      <c r="I174" s="181">
        <f t="shared" si="18"/>
        <v>44515</v>
      </c>
      <c r="J174" s="179">
        <f t="shared" si="17"/>
        <v>44515</v>
      </c>
      <c r="K174" s="194">
        <f t="shared" si="19"/>
        <v>44509</v>
      </c>
      <c r="L174" s="111">
        <f>53810000+26000000</f>
        <v>79810000</v>
      </c>
      <c r="M174" s="110">
        <f t="shared" si="21"/>
        <v>7981000000000</v>
      </c>
      <c r="N174" s="235">
        <v>5</v>
      </c>
    </row>
    <row r="175" spans="1:14" ht="21" customHeight="1">
      <c r="A175" s="109">
        <v>171</v>
      </c>
      <c r="B175" s="176" t="s">
        <v>295</v>
      </c>
      <c r="C175" s="176" t="s">
        <v>296</v>
      </c>
      <c r="D175" s="201" t="s">
        <v>2</v>
      </c>
      <c r="E175" s="178">
        <v>5</v>
      </c>
      <c r="F175" s="113">
        <v>42698</v>
      </c>
      <c r="G175" s="113">
        <v>44524</v>
      </c>
      <c r="H175" s="180">
        <f t="shared" si="16"/>
        <v>44524</v>
      </c>
      <c r="I175" s="181">
        <f t="shared" si="18"/>
        <v>44524</v>
      </c>
      <c r="J175" s="179">
        <f t="shared" si="17"/>
        <v>44524</v>
      </c>
      <c r="K175" s="194">
        <f t="shared" si="19"/>
        <v>44518</v>
      </c>
      <c r="L175" s="110">
        <v>75759000</v>
      </c>
      <c r="M175" s="110">
        <f t="shared" si="21"/>
        <v>7575900000000</v>
      </c>
      <c r="N175" s="235">
        <v>5.2</v>
      </c>
    </row>
    <row r="176" spans="1:14" s="49" customFormat="1" ht="21" customHeight="1">
      <c r="A176" s="109">
        <v>172</v>
      </c>
      <c r="B176" s="195" t="s">
        <v>518</v>
      </c>
      <c r="C176" s="195" t="s">
        <v>519</v>
      </c>
      <c r="D176" s="207" t="s">
        <v>2</v>
      </c>
      <c r="E176" s="197">
        <v>15</v>
      </c>
      <c r="F176" s="198">
        <v>44161</v>
      </c>
      <c r="G176" s="198">
        <v>49639</v>
      </c>
      <c r="H176" s="180">
        <f t="shared" si="16"/>
        <v>44526</v>
      </c>
      <c r="I176" s="181">
        <f t="shared" si="18"/>
        <v>44526</v>
      </c>
      <c r="J176" s="179">
        <f t="shared" si="17"/>
        <v>44526</v>
      </c>
      <c r="K176" s="194">
        <f t="shared" si="19"/>
        <v>44522</v>
      </c>
      <c r="L176" s="219">
        <v>145000000</v>
      </c>
      <c r="M176" s="110">
        <f t="shared" si="21"/>
        <v>14500000000000</v>
      </c>
      <c r="N176" s="239">
        <v>2.7</v>
      </c>
    </row>
    <row r="177" spans="1:14" ht="21" customHeight="1">
      <c r="A177" s="109">
        <v>173</v>
      </c>
      <c r="B177" s="178" t="s">
        <v>381</v>
      </c>
      <c r="C177" s="178" t="s">
        <v>380</v>
      </c>
      <c r="D177" s="184" t="s">
        <v>2</v>
      </c>
      <c r="E177" s="125">
        <v>10</v>
      </c>
      <c r="F177" s="200">
        <v>43804</v>
      </c>
      <c r="G177" s="200">
        <v>47457</v>
      </c>
      <c r="H177" s="180">
        <f t="shared" si="16"/>
        <v>44535</v>
      </c>
      <c r="I177" s="181">
        <f t="shared" si="18"/>
        <v>44536</v>
      </c>
      <c r="J177" s="179">
        <f t="shared" si="17"/>
        <v>44536</v>
      </c>
      <c r="K177" s="194">
        <f t="shared" si="19"/>
        <v>44530</v>
      </c>
      <c r="L177" s="110">
        <v>43500000</v>
      </c>
      <c r="M177" s="110">
        <f>L177*100000</f>
        <v>4350000000000</v>
      </c>
      <c r="N177" s="240">
        <v>3.5</v>
      </c>
    </row>
    <row r="178" spans="1:14" ht="21" customHeight="1">
      <c r="A178" s="109">
        <v>174</v>
      </c>
      <c r="B178" s="176" t="s">
        <v>379</v>
      </c>
      <c r="C178" s="176" t="s">
        <v>378</v>
      </c>
      <c r="D178" s="201" t="s">
        <v>2</v>
      </c>
      <c r="E178" s="178">
        <v>15</v>
      </c>
      <c r="F178" s="179">
        <v>43447</v>
      </c>
      <c r="G178" s="179">
        <v>48926</v>
      </c>
      <c r="H178" s="180">
        <f t="shared" si="16"/>
        <v>44543</v>
      </c>
      <c r="I178" s="181">
        <f t="shared" si="18"/>
        <v>44543</v>
      </c>
      <c r="J178" s="179">
        <f t="shared" si="17"/>
        <v>44543</v>
      </c>
      <c r="K178" s="194">
        <f t="shared" si="19"/>
        <v>44537</v>
      </c>
      <c r="L178" s="111">
        <v>85400000</v>
      </c>
      <c r="M178" s="110">
        <f>+L178*100000</f>
        <v>8540000000000</v>
      </c>
      <c r="N178" s="235">
        <v>5.3</v>
      </c>
    </row>
    <row r="179" spans="1:14" ht="21" customHeight="1">
      <c r="A179" s="109">
        <v>175</v>
      </c>
      <c r="B179" s="176" t="s">
        <v>377</v>
      </c>
      <c r="C179" s="176" t="s">
        <v>376</v>
      </c>
      <c r="D179" s="201" t="s">
        <v>2</v>
      </c>
      <c r="E179" s="178">
        <v>10</v>
      </c>
      <c r="F179" s="179">
        <v>43447</v>
      </c>
      <c r="G179" s="179">
        <v>47100</v>
      </c>
      <c r="H179" s="180">
        <f t="shared" si="16"/>
        <v>44543</v>
      </c>
      <c r="I179" s="181">
        <f t="shared" si="18"/>
        <v>44543</v>
      </c>
      <c r="J179" s="179">
        <f t="shared" si="17"/>
        <v>44543</v>
      </c>
      <c r="K179" s="194">
        <f t="shared" si="19"/>
        <v>44537</v>
      </c>
      <c r="L179" s="111">
        <v>104000000</v>
      </c>
      <c r="M179" s="110">
        <f>+L179*100000</f>
        <v>10400000000000</v>
      </c>
      <c r="N179" s="235">
        <v>5.1</v>
      </c>
    </row>
    <row r="180" spans="1:14" ht="21" customHeight="1">
      <c r="A180" s="109">
        <v>176</v>
      </c>
      <c r="B180" s="176" t="s">
        <v>520</v>
      </c>
      <c r="C180" s="176" t="s">
        <v>521</v>
      </c>
      <c r="D180" s="201" t="s">
        <v>2</v>
      </c>
      <c r="E180" s="178">
        <v>10</v>
      </c>
      <c r="F180" s="179">
        <v>44182</v>
      </c>
      <c r="G180" s="179">
        <v>47834</v>
      </c>
      <c r="H180" s="180">
        <f t="shared" si="16"/>
        <v>44547</v>
      </c>
      <c r="I180" s="181">
        <f t="shared" si="18"/>
        <v>44547</v>
      </c>
      <c r="J180" s="179">
        <f t="shared" si="17"/>
        <v>44547</v>
      </c>
      <c r="K180" s="194">
        <f t="shared" si="19"/>
        <v>44543</v>
      </c>
      <c r="L180" s="111">
        <v>75000000</v>
      </c>
      <c r="M180" s="110">
        <f>+L180*100000</f>
        <v>7500000000000</v>
      </c>
      <c r="N180" s="235">
        <v>2.3</v>
      </c>
    </row>
    <row r="181" spans="1:14" ht="21" customHeight="1">
      <c r="A181" s="109">
        <v>177</v>
      </c>
      <c r="B181" s="176" t="s">
        <v>522</v>
      </c>
      <c r="C181" s="176" t="s">
        <v>523</v>
      </c>
      <c r="D181" s="201" t="s">
        <v>2</v>
      </c>
      <c r="E181" s="178">
        <v>15</v>
      </c>
      <c r="F181" s="179">
        <v>44182</v>
      </c>
      <c r="G181" s="179">
        <v>49660</v>
      </c>
      <c r="H181" s="180">
        <f t="shared" si="16"/>
        <v>44547</v>
      </c>
      <c r="I181" s="181">
        <f t="shared" si="18"/>
        <v>44547</v>
      </c>
      <c r="J181" s="179">
        <f t="shared" si="17"/>
        <v>44547</v>
      </c>
      <c r="K181" s="194">
        <f t="shared" si="19"/>
        <v>44543</v>
      </c>
      <c r="L181" s="111">
        <v>120000000</v>
      </c>
      <c r="M181" s="110">
        <f>+L181*100000</f>
        <v>12000000000000</v>
      </c>
      <c r="N181" s="235">
        <v>2.5</v>
      </c>
    </row>
    <row r="182" spans="1:14" ht="21" customHeight="1">
      <c r="A182" s="109">
        <v>178</v>
      </c>
      <c r="B182" s="178" t="s">
        <v>375</v>
      </c>
      <c r="C182" s="176" t="s">
        <v>374</v>
      </c>
      <c r="D182" s="184" t="s">
        <v>2</v>
      </c>
      <c r="E182" s="222">
        <v>15</v>
      </c>
      <c r="F182" s="200">
        <v>43818</v>
      </c>
      <c r="G182" s="200">
        <v>49297</v>
      </c>
      <c r="H182" s="180">
        <f t="shared" si="16"/>
        <v>44549</v>
      </c>
      <c r="I182" s="181">
        <f t="shared" si="18"/>
        <v>44550</v>
      </c>
      <c r="J182" s="179">
        <f t="shared" si="17"/>
        <v>44550</v>
      </c>
      <c r="K182" s="194">
        <f t="shared" si="19"/>
        <v>44544</v>
      </c>
      <c r="L182" s="111">
        <v>2000000</v>
      </c>
      <c r="M182" s="110">
        <f>L182*100000</f>
        <v>200000000000</v>
      </c>
      <c r="N182" s="240">
        <v>3.6</v>
      </c>
    </row>
    <row r="183" spans="1:14" ht="21" customHeight="1">
      <c r="A183" s="109">
        <v>179</v>
      </c>
      <c r="B183" s="176" t="s">
        <v>373</v>
      </c>
      <c r="C183" s="176" t="s">
        <v>372</v>
      </c>
      <c r="D183" s="201" t="s">
        <v>2</v>
      </c>
      <c r="E183" s="223">
        <v>15</v>
      </c>
      <c r="F183" s="179">
        <v>43461</v>
      </c>
      <c r="G183" s="179">
        <v>48940</v>
      </c>
      <c r="H183" s="180">
        <f t="shared" si="16"/>
        <v>44557</v>
      </c>
      <c r="I183" s="181">
        <f t="shared" si="18"/>
        <v>44557</v>
      </c>
      <c r="J183" s="179">
        <f t="shared" si="17"/>
        <v>44557</v>
      </c>
      <c r="K183" s="194">
        <f t="shared" si="19"/>
        <v>44551</v>
      </c>
      <c r="L183" s="111">
        <v>100000</v>
      </c>
      <c r="M183" s="110">
        <f>+L183*100000</f>
        <v>10000000000</v>
      </c>
      <c r="N183" s="235">
        <v>5.3</v>
      </c>
    </row>
    <row r="184" spans="1:14" ht="21" customHeight="1">
      <c r="A184" s="109">
        <v>180</v>
      </c>
      <c r="B184" s="176" t="s">
        <v>371</v>
      </c>
      <c r="C184" s="176" t="s">
        <v>370</v>
      </c>
      <c r="D184" s="201" t="s">
        <v>2</v>
      </c>
      <c r="E184" s="223">
        <v>10</v>
      </c>
      <c r="F184" s="179">
        <v>43461</v>
      </c>
      <c r="G184" s="179">
        <v>47114</v>
      </c>
      <c r="H184" s="180">
        <f t="shared" si="16"/>
        <v>44557</v>
      </c>
      <c r="I184" s="181">
        <f t="shared" si="18"/>
        <v>44557</v>
      </c>
      <c r="J184" s="179">
        <f t="shared" si="17"/>
        <v>44557</v>
      </c>
      <c r="K184" s="194">
        <f t="shared" si="19"/>
        <v>44551</v>
      </c>
      <c r="L184" s="111">
        <v>43000000</v>
      </c>
      <c r="M184" s="110">
        <f>+L184*100000</f>
        <v>4300000000000</v>
      </c>
      <c r="N184" s="235">
        <v>5.1</v>
      </c>
    </row>
    <row r="185" spans="1:14" ht="21" customHeight="1">
      <c r="A185" s="109">
        <v>181</v>
      </c>
      <c r="B185" s="176" t="s">
        <v>194</v>
      </c>
      <c r="C185" s="176" t="s">
        <v>195</v>
      </c>
      <c r="D185" s="201" t="s">
        <v>196</v>
      </c>
      <c r="E185" s="178">
        <v>30</v>
      </c>
      <c r="F185" s="179">
        <v>42368</v>
      </c>
      <c r="G185" s="179">
        <v>53326</v>
      </c>
      <c r="H185" s="180">
        <f t="shared" si="16"/>
        <v>44560</v>
      </c>
      <c r="I185" s="181">
        <f t="shared" si="18"/>
        <v>44560</v>
      </c>
      <c r="J185" s="179">
        <f t="shared" si="17"/>
        <v>44560</v>
      </c>
      <c r="K185" s="194">
        <f t="shared" si="19"/>
        <v>44554</v>
      </c>
      <c r="L185" s="111">
        <f>39000000+25727400</f>
        <v>64727400</v>
      </c>
      <c r="M185" s="110">
        <f>+L185*100000</f>
        <v>6472740000000</v>
      </c>
      <c r="N185" s="235">
        <v>8</v>
      </c>
    </row>
    <row r="186" spans="1:14" ht="23.25" customHeight="1">
      <c r="A186" s="42"/>
      <c r="B186" s="242" t="s">
        <v>128</v>
      </c>
      <c r="C186" s="243"/>
      <c r="D186" s="243"/>
      <c r="E186" s="243"/>
      <c r="F186" s="243"/>
      <c r="G186" s="224"/>
      <c r="H186" s="70"/>
      <c r="I186" s="70"/>
      <c r="J186" s="70"/>
      <c r="K186" s="70"/>
      <c r="L186" s="225">
        <f>SUM(L5:L185)</f>
        <v>12116736990</v>
      </c>
      <c r="M186" s="225">
        <f>SUM(M5:M185)</f>
        <v>1211673699000000</v>
      </c>
      <c r="N186" s="225"/>
    </row>
    <row r="188" ht="6" customHeight="1"/>
    <row r="189" spans="1:14" ht="12.75">
      <c r="A189" s="245" t="s">
        <v>525</v>
      </c>
      <c r="B189" s="245"/>
      <c r="C189" s="245"/>
      <c r="D189" s="76"/>
      <c r="E189" s="77"/>
      <c r="F189" s="76"/>
      <c r="G189" s="76"/>
      <c r="H189" s="76"/>
      <c r="I189" s="76"/>
      <c r="J189" s="78"/>
      <c r="K189" s="78"/>
      <c r="L189" s="11"/>
      <c r="M189" s="12"/>
      <c r="N189" s="13"/>
    </row>
    <row r="190" spans="1:14" ht="26.25" customHeight="1">
      <c r="A190" s="245"/>
      <c r="B190" s="245"/>
      <c r="C190" s="245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</row>
    <row r="191" spans="1:14" ht="12.75">
      <c r="A191" s="80"/>
      <c r="B191" s="80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</row>
    <row r="192" spans="1:14" ht="34.5" customHeight="1">
      <c r="A192" s="81"/>
      <c r="B192" s="246" t="s">
        <v>123</v>
      </c>
      <c r="C192" s="246"/>
      <c r="D192" s="246"/>
      <c r="E192" s="169"/>
      <c r="F192" s="169"/>
      <c r="G192" s="246" t="s">
        <v>527</v>
      </c>
      <c r="H192" s="246"/>
      <c r="I192" s="246"/>
      <c r="J192" s="169"/>
      <c r="K192" s="169"/>
      <c r="L192" s="248" t="s">
        <v>125</v>
      </c>
      <c r="M192" s="248"/>
      <c r="N192" s="248"/>
    </row>
    <row r="193" spans="1:14" ht="16.5">
      <c r="A193" s="81"/>
      <c r="B193" s="144"/>
      <c r="C193" s="145"/>
      <c r="D193" s="170"/>
      <c r="E193" s="146"/>
      <c r="F193" s="146"/>
      <c r="G193" s="170"/>
      <c r="H193" s="170"/>
      <c r="I193" s="170"/>
      <c r="J193" s="170"/>
      <c r="K193" s="147"/>
      <c r="L193" s="148"/>
      <c r="M193" s="148"/>
      <c r="N193" s="148"/>
    </row>
    <row r="194" spans="1:14" ht="16.5">
      <c r="A194" s="81"/>
      <c r="B194" s="144"/>
      <c r="C194" s="145"/>
      <c r="D194" s="170"/>
      <c r="E194" s="146"/>
      <c r="F194" s="146"/>
      <c r="G194" s="170"/>
      <c r="H194" s="170"/>
      <c r="I194" s="170"/>
      <c r="J194" s="170"/>
      <c r="K194" s="147"/>
      <c r="L194" s="148"/>
      <c r="M194" s="148"/>
      <c r="N194" s="148"/>
    </row>
    <row r="195" spans="1:14" ht="16.5">
      <c r="A195" s="81"/>
      <c r="B195" s="144"/>
      <c r="C195" s="145"/>
      <c r="D195" s="170"/>
      <c r="E195" s="146"/>
      <c r="F195" s="146"/>
      <c r="G195" s="170"/>
      <c r="H195" s="170"/>
      <c r="I195" s="170"/>
      <c r="J195" s="170"/>
      <c r="K195" s="147"/>
      <c r="L195" s="148"/>
      <c r="M195" s="148"/>
      <c r="N195" s="148"/>
    </row>
    <row r="196" spans="1:14" ht="16.5">
      <c r="A196" s="76"/>
      <c r="B196" s="149"/>
      <c r="C196" s="145"/>
      <c r="D196" s="170"/>
      <c r="E196" s="146"/>
      <c r="F196" s="146"/>
      <c r="G196" s="170"/>
      <c r="H196" s="170"/>
      <c r="I196" s="170"/>
      <c r="J196" s="170"/>
      <c r="K196" s="147"/>
      <c r="L196" s="148"/>
      <c r="M196" s="148"/>
      <c r="N196" s="150"/>
    </row>
    <row r="197" spans="1:14" ht="49.5" customHeight="1">
      <c r="A197" s="76"/>
      <c r="B197" s="246" t="s">
        <v>126</v>
      </c>
      <c r="C197" s="246"/>
      <c r="D197" s="246"/>
      <c r="E197" s="169"/>
      <c r="F197" s="169"/>
      <c r="G197" s="246" t="s">
        <v>524</v>
      </c>
      <c r="H197" s="246"/>
      <c r="I197" s="246"/>
      <c r="J197" s="170"/>
      <c r="K197" s="170"/>
      <c r="L197" s="247" t="s">
        <v>127</v>
      </c>
      <c r="M197" s="247"/>
      <c r="N197" s="247"/>
    </row>
    <row r="198" spans="1:14" ht="12.75">
      <c r="A198" s="100"/>
      <c r="B198" s="94"/>
      <c r="C198" s="94"/>
      <c r="D198" s="91"/>
      <c r="E198" s="91"/>
      <c r="F198" s="94"/>
      <c r="G198" s="94"/>
      <c r="H198" s="94"/>
      <c r="I198" s="94"/>
      <c r="J198" s="98"/>
      <c r="K198" s="98"/>
      <c r="L198" s="97"/>
      <c r="M198" s="95"/>
      <c r="N198" s="96"/>
    </row>
  </sheetData>
  <sheetProtection/>
  <autoFilter ref="A4:N186">
    <sortState ref="A5:N198">
      <sortCondition sortBy="value" ref="K5:K198"/>
    </sortState>
  </autoFilter>
  <mergeCells count="9">
    <mergeCell ref="B186:F186"/>
    <mergeCell ref="A2:N2"/>
    <mergeCell ref="A189:C190"/>
    <mergeCell ref="B197:D197"/>
    <mergeCell ref="L197:N197"/>
    <mergeCell ref="G197:I197"/>
    <mergeCell ref="B192:D192"/>
    <mergeCell ref="G192:I192"/>
    <mergeCell ref="L192:N192"/>
  </mergeCells>
  <conditionalFormatting sqref="L32:L39 I4:I5 I7:I183">
    <cfRule type="cellIs" priority="3" dxfId="0" operator="lessThan" stopIfTrue="1">
      <formula>40179</formula>
    </cfRule>
  </conditionalFormatting>
  <conditionalFormatting sqref="I6">
    <cfRule type="cellIs" priority="2" dxfId="0" operator="lessThan" stopIfTrue="1">
      <formula>40179</formula>
    </cfRule>
  </conditionalFormatting>
  <conditionalFormatting sqref="I184:I185">
    <cfRule type="cellIs" priority="1" dxfId="0" operator="lessThan" stopIfTrue="1">
      <formula>40179</formula>
    </cfRule>
  </conditionalFormatting>
  <printOptions/>
  <pageMargins left="0.31496062992125984" right="0.1968503937007874" top="0.45" bottom="0.5118110236220472" header="0.2362204724409449" footer="0.4724409448818898"/>
  <pageSetup orientation="portrait" paperSize="8" scale="95" r:id="rId3"/>
  <headerFooter differentFirst="1">
    <oddHeader>&amp;C &amp;P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G278"/>
  <sheetViews>
    <sheetView zoomScalePageLayoutView="0" workbookViewId="0" topLeftCell="A175">
      <selection activeCell="A179" sqref="A179:N188"/>
    </sheetView>
  </sheetViews>
  <sheetFormatPr defaultColWidth="9.140625" defaultRowHeight="12.75"/>
  <cols>
    <col min="1" max="1" width="4.8515625" style="94" customWidth="1"/>
    <col min="2" max="2" width="10.57421875" style="94" customWidth="1"/>
    <col min="3" max="3" width="14.00390625" style="94" customWidth="1"/>
    <col min="4" max="4" width="9.8515625" style="91" customWidth="1"/>
    <col min="5" max="5" width="7.28125" style="91" customWidth="1"/>
    <col min="6" max="7" width="9.57421875" style="94" customWidth="1"/>
    <col min="8" max="8" width="10.8515625" style="94" customWidth="1"/>
    <col min="9" max="9" width="10.57421875" style="94" customWidth="1"/>
    <col min="10" max="10" width="10.140625" style="98" customWidth="1"/>
    <col min="11" max="11" width="11.421875" style="98" customWidth="1"/>
    <col min="12" max="12" width="13.8515625" style="97" customWidth="1"/>
    <col min="13" max="13" width="18.8515625" style="95" customWidth="1"/>
    <col min="14" max="14" width="8.8515625" style="96" customWidth="1"/>
    <col min="15" max="111" width="9.140625" style="99" customWidth="1"/>
    <col min="112" max="16384" width="9.140625" style="94" customWidth="1"/>
  </cols>
  <sheetData>
    <row r="1" spans="1:14" ht="12.75">
      <c r="A1" s="141"/>
      <c r="B1" s="141"/>
      <c r="C1" s="141"/>
      <c r="D1" s="139"/>
      <c r="E1" s="139"/>
      <c r="F1" s="139"/>
      <c r="G1" s="139"/>
      <c r="H1" s="139"/>
      <c r="I1" s="139"/>
      <c r="J1" s="141"/>
      <c r="K1" s="141"/>
      <c r="L1" s="140"/>
      <c r="M1" s="141"/>
      <c r="N1" s="141"/>
    </row>
    <row r="2" spans="1:14" ht="24.75" customHeight="1">
      <c r="A2" s="244" t="s">
        <v>467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ht="12.75"/>
    <row r="4" spans="1:111" s="137" customFormat="1" ht="56.25" customHeight="1">
      <c r="A4" s="138" t="s">
        <v>4</v>
      </c>
      <c r="B4" s="138" t="s">
        <v>22</v>
      </c>
      <c r="C4" s="138" t="s">
        <v>5</v>
      </c>
      <c r="D4" s="138" t="s">
        <v>6</v>
      </c>
      <c r="E4" s="138" t="s">
        <v>7</v>
      </c>
      <c r="F4" s="138" t="s">
        <v>8</v>
      </c>
      <c r="G4" s="138" t="s">
        <v>9</v>
      </c>
      <c r="H4" s="138" t="s">
        <v>10</v>
      </c>
      <c r="I4" s="138" t="s">
        <v>11</v>
      </c>
      <c r="J4" s="138" t="s">
        <v>365</v>
      </c>
      <c r="K4" s="138" t="s">
        <v>15</v>
      </c>
      <c r="L4" s="138" t="s">
        <v>12</v>
      </c>
      <c r="M4" s="138" t="s">
        <v>13</v>
      </c>
      <c r="N4" s="151" t="s">
        <v>14</v>
      </c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</row>
    <row r="5" spans="1:14" ht="16.5" customHeight="1">
      <c r="A5" s="109">
        <v>1</v>
      </c>
      <c r="B5" s="117" t="s">
        <v>466</v>
      </c>
      <c r="C5" s="117" t="s">
        <v>465</v>
      </c>
      <c r="D5" s="124" t="s">
        <v>2</v>
      </c>
      <c r="E5" s="109">
        <v>15</v>
      </c>
      <c r="F5" s="113">
        <v>43468</v>
      </c>
      <c r="G5" s="113">
        <v>48947</v>
      </c>
      <c r="H5" s="115">
        <f aca="true" t="shared" si="0" ref="H5:H36">DATE(2020,MONTH(G5),DAY(G5))</f>
        <v>43833</v>
      </c>
      <c r="I5" s="114">
        <f aca="true" t="shared" si="1" ref="I5:I23">IF(WEEKDAY(H5)=7,H5+2,IF(WEEKDAY(H5)=1,H5+1,H5))</f>
        <v>43833</v>
      </c>
      <c r="J5" s="113">
        <f aca="true" t="shared" si="2" ref="J5:J36">+I5</f>
        <v>43833</v>
      </c>
      <c r="K5" s="112">
        <v>43826</v>
      </c>
      <c r="L5" s="111">
        <v>125000000</v>
      </c>
      <c r="M5" s="110">
        <f>L5*100000</f>
        <v>12500000000000</v>
      </c>
      <c r="N5" s="152">
        <v>5.3</v>
      </c>
    </row>
    <row r="6" spans="1:14" ht="16.5" customHeight="1">
      <c r="A6" s="109">
        <v>2</v>
      </c>
      <c r="B6" s="117" t="s">
        <v>464</v>
      </c>
      <c r="C6" s="117" t="s">
        <v>463</v>
      </c>
      <c r="D6" s="124" t="s">
        <v>2</v>
      </c>
      <c r="E6" s="109">
        <v>10</v>
      </c>
      <c r="F6" s="113">
        <v>43468</v>
      </c>
      <c r="G6" s="113">
        <v>47121</v>
      </c>
      <c r="H6" s="115">
        <f t="shared" si="0"/>
        <v>43833</v>
      </c>
      <c r="I6" s="114">
        <f t="shared" si="1"/>
        <v>43833</v>
      </c>
      <c r="J6" s="113">
        <f t="shared" si="2"/>
        <v>43833</v>
      </c>
      <c r="K6" s="112">
        <v>43826</v>
      </c>
      <c r="L6" s="111">
        <v>126500000</v>
      </c>
      <c r="M6" s="110">
        <f>L6*100000</f>
        <v>12650000000000</v>
      </c>
      <c r="N6" s="152">
        <v>5.1</v>
      </c>
    </row>
    <row r="7" spans="1:14" ht="16.5" customHeight="1">
      <c r="A7" s="109">
        <v>3</v>
      </c>
      <c r="B7" s="117" t="s">
        <v>462</v>
      </c>
      <c r="C7" s="117" t="s">
        <v>461</v>
      </c>
      <c r="D7" s="124" t="s">
        <v>2</v>
      </c>
      <c r="E7" s="109">
        <v>5</v>
      </c>
      <c r="F7" s="113">
        <v>43104</v>
      </c>
      <c r="G7" s="113">
        <v>44930</v>
      </c>
      <c r="H7" s="115">
        <f t="shared" si="0"/>
        <v>43834</v>
      </c>
      <c r="I7" s="114">
        <f t="shared" si="1"/>
        <v>43836</v>
      </c>
      <c r="J7" s="113">
        <f t="shared" si="2"/>
        <v>43836</v>
      </c>
      <c r="K7" s="112">
        <v>43829</v>
      </c>
      <c r="L7" s="111">
        <v>70290000</v>
      </c>
      <c r="M7" s="110">
        <f>+L7*100000</f>
        <v>7029000000000</v>
      </c>
      <c r="N7" s="152">
        <v>4.3</v>
      </c>
    </row>
    <row r="8" spans="1:14" ht="16.5" customHeight="1">
      <c r="A8" s="109">
        <v>4</v>
      </c>
      <c r="B8" s="117" t="s">
        <v>460</v>
      </c>
      <c r="C8" s="117" t="s">
        <v>459</v>
      </c>
      <c r="D8" s="124" t="s">
        <v>2</v>
      </c>
      <c r="E8" s="109">
        <v>10</v>
      </c>
      <c r="F8" s="113">
        <v>43104</v>
      </c>
      <c r="G8" s="113">
        <v>46756</v>
      </c>
      <c r="H8" s="115">
        <f t="shared" si="0"/>
        <v>43834</v>
      </c>
      <c r="I8" s="114">
        <f t="shared" si="1"/>
        <v>43836</v>
      </c>
      <c r="J8" s="113">
        <f t="shared" si="2"/>
        <v>43836</v>
      </c>
      <c r="K8" s="112">
        <v>43829</v>
      </c>
      <c r="L8" s="111">
        <v>81000000</v>
      </c>
      <c r="M8" s="110">
        <f>+L8*100000</f>
        <v>8100000000000</v>
      </c>
      <c r="N8" s="152">
        <v>5.1</v>
      </c>
    </row>
    <row r="9" spans="1:14" ht="16.5" customHeight="1">
      <c r="A9" s="109">
        <v>5</v>
      </c>
      <c r="B9" s="117" t="s">
        <v>297</v>
      </c>
      <c r="C9" s="117" t="s">
        <v>298</v>
      </c>
      <c r="D9" s="124" t="s">
        <v>2</v>
      </c>
      <c r="E9" s="109">
        <v>15</v>
      </c>
      <c r="F9" s="113">
        <v>42740</v>
      </c>
      <c r="G9" s="113">
        <v>48218</v>
      </c>
      <c r="H9" s="115">
        <f t="shared" si="0"/>
        <v>43835</v>
      </c>
      <c r="I9" s="114">
        <f t="shared" si="1"/>
        <v>43836</v>
      </c>
      <c r="J9" s="113">
        <f t="shared" si="2"/>
        <v>43836</v>
      </c>
      <c r="K9" s="112">
        <v>43829</v>
      </c>
      <c r="L9" s="111">
        <v>59533000</v>
      </c>
      <c r="M9" s="110">
        <f>+L9*100000</f>
        <v>5953300000000</v>
      </c>
      <c r="N9" s="152">
        <v>7.2</v>
      </c>
    </row>
    <row r="10" spans="1:14" ht="16.5" customHeight="1">
      <c r="A10" s="109">
        <v>6</v>
      </c>
      <c r="B10" s="117" t="s">
        <v>203</v>
      </c>
      <c r="C10" s="117" t="s">
        <v>204</v>
      </c>
      <c r="D10" s="124" t="s">
        <v>2</v>
      </c>
      <c r="E10" s="124">
        <v>5</v>
      </c>
      <c r="F10" s="122">
        <v>42376</v>
      </c>
      <c r="G10" s="122">
        <v>44203</v>
      </c>
      <c r="H10" s="115">
        <f t="shared" si="0"/>
        <v>43837</v>
      </c>
      <c r="I10" s="114">
        <f t="shared" si="1"/>
        <v>43837</v>
      </c>
      <c r="J10" s="113">
        <f t="shared" si="2"/>
        <v>43837</v>
      </c>
      <c r="K10" s="132">
        <v>43830</v>
      </c>
      <c r="L10" s="130">
        <v>71000000</v>
      </c>
      <c r="M10" s="110">
        <f>+L10*100000</f>
        <v>7100000000000</v>
      </c>
      <c r="N10" s="153">
        <v>6.5</v>
      </c>
    </row>
    <row r="11" spans="1:14" ht="16.5" customHeight="1">
      <c r="A11" s="109">
        <v>7</v>
      </c>
      <c r="B11" s="117" t="s">
        <v>207</v>
      </c>
      <c r="C11" s="117" t="s">
        <v>208</v>
      </c>
      <c r="D11" s="124" t="s">
        <v>2</v>
      </c>
      <c r="E11" s="124">
        <v>15</v>
      </c>
      <c r="F11" s="122">
        <v>42376</v>
      </c>
      <c r="G11" s="122">
        <v>47855</v>
      </c>
      <c r="H11" s="115">
        <f t="shared" si="0"/>
        <v>43837</v>
      </c>
      <c r="I11" s="114">
        <f t="shared" si="1"/>
        <v>43837</v>
      </c>
      <c r="J11" s="113">
        <f t="shared" si="2"/>
        <v>43837</v>
      </c>
      <c r="K11" s="132">
        <v>43830</v>
      </c>
      <c r="L11" s="130">
        <v>80459000</v>
      </c>
      <c r="M11" s="110">
        <f>+L11*100000</f>
        <v>8045900000000</v>
      </c>
      <c r="N11" s="153">
        <v>7.6</v>
      </c>
    </row>
    <row r="12" spans="1:14" ht="16.5" customHeight="1">
      <c r="A12" s="109">
        <v>8</v>
      </c>
      <c r="B12" s="117" t="s">
        <v>458</v>
      </c>
      <c r="C12" s="117" t="s">
        <v>457</v>
      </c>
      <c r="D12" s="124" t="s">
        <v>2</v>
      </c>
      <c r="E12" s="109">
        <v>7</v>
      </c>
      <c r="F12" s="113">
        <v>43475</v>
      </c>
      <c r="G12" s="113">
        <v>46032</v>
      </c>
      <c r="H12" s="115">
        <f t="shared" si="0"/>
        <v>43840</v>
      </c>
      <c r="I12" s="114">
        <f t="shared" si="1"/>
        <v>43840</v>
      </c>
      <c r="J12" s="113">
        <f t="shared" si="2"/>
        <v>43840</v>
      </c>
      <c r="K12" s="112">
        <f aca="true" t="shared" si="3" ref="K12:K23">IF(WEEKDAY(I12)=6,I12-4,I12-6)</f>
        <v>43836</v>
      </c>
      <c r="L12" s="111">
        <v>41000000</v>
      </c>
      <c r="M12" s="110">
        <f>L12*100000</f>
        <v>4100000000000</v>
      </c>
      <c r="N12" s="152">
        <v>4.3</v>
      </c>
    </row>
    <row r="13" spans="1:14" ht="16.5" customHeight="1">
      <c r="A13" s="109">
        <v>9</v>
      </c>
      <c r="B13" s="117" t="s">
        <v>456</v>
      </c>
      <c r="C13" s="117" t="s">
        <v>455</v>
      </c>
      <c r="D13" s="124" t="s">
        <v>2</v>
      </c>
      <c r="E13" s="109">
        <v>7</v>
      </c>
      <c r="F13" s="113">
        <v>43111</v>
      </c>
      <c r="G13" s="113">
        <v>45668</v>
      </c>
      <c r="H13" s="115">
        <f t="shared" si="0"/>
        <v>43841</v>
      </c>
      <c r="I13" s="114">
        <f t="shared" si="1"/>
        <v>43843</v>
      </c>
      <c r="J13" s="113">
        <f t="shared" si="2"/>
        <v>43843</v>
      </c>
      <c r="K13" s="112">
        <f t="shared" si="3"/>
        <v>43837</v>
      </c>
      <c r="L13" s="130">
        <v>56100000</v>
      </c>
      <c r="M13" s="110">
        <f aca="true" t="shared" si="4" ref="M13:M18">+L13*100000</f>
        <v>5610000000000</v>
      </c>
      <c r="N13" s="153">
        <v>4.3</v>
      </c>
    </row>
    <row r="14" spans="1:14" ht="16.5" customHeight="1">
      <c r="A14" s="109">
        <v>10</v>
      </c>
      <c r="B14" s="117" t="s">
        <v>454</v>
      </c>
      <c r="C14" s="117" t="s">
        <v>453</v>
      </c>
      <c r="D14" s="124" t="s">
        <v>2</v>
      </c>
      <c r="E14" s="124">
        <v>15</v>
      </c>
      <c r="F14" s="113">
        <v>43111</v>
      </c>
      <c r="G14" s="113">
        <v>48590</v>
      </c>
      <c r="H14" s="115">
        <f t="shared" si="0"/>
        <v>43841</v>
      </c>
      <c r="I14" s="114">
        <f t="shared" si="1"/>
        <v>43843</v>
      </c>
      <c r="J14" s="113">
        <f t="shared" si="2"/>
        <v>43843</v>
      </c>
      <c r="K14" s="112">
        <f t="shared" si="3"/>
        <v>43837</v>
      </c>
      <c r="L14" s="130">
        <v>83890000</v>
      </c>
      <c r="M14" s="110">
        <f t="shared" si="4"/>
        <v>8389000000000</v>
      </c>
      <c r="N14" s="153">
        <v>5.2</v>
      </c>
    </row>
    <row r="15" spans="1:14" ht="16.5" customHeight="1">
      <c r="A15" s="109">
        <v>11</v>
      </c>
      <c r="B15" s="117" t="s">
        <v>299</v>
      </c>
      <c r="C15" s="117" t="s">
        <v>300</v>
      </c>
      <c r="D15" s="124" t="s">
        <v>2</v>
      </c>
      <c r="E15" s="109">
        <v>30</v>
      </c>
      <c r="F15" s="113">
        <v>42747</v>
      </c>
      <c r="G15" s="113">
        <v>53704</v>
      </c>
      <c r="H15" s="115">
        <f t="shared" si="0"/>
        <v>43842</v>
      </c>
      <c r="I15" s="114">
        <f t="shared" si="1"/>
        <v>43843</v>
      </c>
      <c r="J15" s="113">
        <f t="shared" si="2"/>
        <v>43843</v>
      </c>
      <c r="K15" s="112">
        <f t="shared" si="3"/>
        <v>43837</v>
      </c>
      <c r="L15" s="130">
        <v>54501593</v>
      </c>
      <c r="M15" s="110">
        <f t="shared" si="4"/>
        <v>5450159300000</v>
      </c>
      <c r="N15" s="153">
        <v>7.9</v>
      </c>
    </row>
    <row r="16" spans="1:14" ht="16.5" customHeight="1">
      <c r="A16" s="109">
        <v>12</v>
      </c>
      <c r="B16" s="117" t="s">
        <v>301</v>
      </c>
      <c r="C16" s="117" t="s">
        <v>302</v>
      </c>
      <c r="D16" s="124" t="s">
        <v>2</v>
      </c>
      <c r="E16" s="124">
        <v>7</v>
      </c>
      <c r="F16" s="113">
        <v>42747</v>
      </c>
      <c r="G16" s="113">
        <v>45303</v>
      </c>
      <c r="H16" s="115">
        <f t="shared" si="0"/>
        <v>43842</v>
      </c>
      <c r="I16" s="114">
        <f t="shared" si="1"/>
        <v>43843</v>
      </c>
      <c r="J16" s="113">
        <f t="shared" si="2"/>
        <v>43843</v>
      </c>
      <c r="K16" s="112">
        <f t="shared" si="3"/>
        <v>43837</v>
      </c>
      <c r="L16" s="130">
        <v>58800000</v>
      </c>
      <c r="M16" s="110">
        <f t="shared" si="4"/>
        <v>5880000000000</v>
      </c>
      <c r="N16" s="153">
        <v>5.5</v>
      </c>
    </row>
    <row r="17" spans="1:14" ht="16.5" customHeight="1">
      <c r="A17" s="109">
        <v>13</v>
      </c>
      <c r="B17" s="117" t="s">
        <v>303</v>
      </c>
      <c r="C17" s="117" t="s">
        <v>304</v>
      </c>
      <c r="D17" s="124" t="s">
        <v>2</v>
      </c>
      <c r="E17" s="124">
        <v>5</v>
      </c>
      <c r="F17" s="122">
        <v>42747</v>
      </c>
      <c r="G17" s="122">
        <v>44573</v>
      </c>
      <c r="H17" s="115">
        <f t="shared" si="0"/>
        <v>43842</v>
      </c>
      <c r="I17" s="114">
        <f t="shared" si="1"/>
        <v>43843</v>
      </c>
      <c r="J17" s="113">
        <f t="shared" si="2"/>
        <v>43843</v>
      </c>
      <c r="K17" s="112">
        <f t="shared" si="3"/>
        <v>43837</v>
      </c>
      <c r="L17" s="130">
        <v>70840000</v>
      </c>
      <c r="M17" s="110">
        <f t="shared" si="4"/>
        <v>7084000000000</v>
      </c>
      <c r="N17" s="153">
        <v>5.2</v>
      </c>
    </row>
    <row r="18" spans="1:14" ht="16.5" customHeight="1">
      <c r="A18" s="109">
        <v>14</v>
      </c>
      <c r="B18" s="117" t="s">
        <v>129</v>
      </c>
      <c r="C18" s="117" t="s">
        <v>130</v>
      </c>
      <c r="D18" s="116" t="s">
        <v>2</v>
      </c>
      <c r="E18" s="109">
        <v>5</v>
      </c>
      <c r="F18" s="113">
        <v>42019</v>
      </c>
      <c r="G18" s="113">
        <v>43845</v>
      </c>
      <c r="H18" s="115">
        <f t="shared" si="0"/>
        <v>43845</v>
      </c>
      <c r="I18" s="114">
        <f t="shared" si="1"/>
        <v>43845</v>
      </c>
      <c r="J18" s="113">
        <f t="shared" si="2"/>
        <v>43845</v>
      </c>
      <c r="K18" s="112">
        <f t="shared" si="3"/>
        <v>43839</v>
      </c>
      <c r="L18" s="110">
        <v>90000000</v>
      </c>
      <c r="M18" s="110">
        <f t="shared" si="4"/>
        <v>9000000000000</v>
      </c>
      <c r="N18" s="164">
        <v>6</v>
      </c>
    </row>
    <row r="19" spans="1:111" s="128" customFormat="1" ht="16.5" customHeight="1">
      <c r="A19" s="109">
        <v>15</v>
      </c>
      <c r="B19" s="117" t="s">
        <v>452</v>
      </c>
      <c r="C19" s="117" t="s">
        <v>451</v>
      </c>
      <c r="D19" s="124" t="s">
        <v>2</v>
      </c>
      <c r="E19" s="109">
        <v>5</v>
      </c>
      <c r="F19" s="113">
        <v>43482</v>
      </c>
      <c r="G19" s="113">
        <v>45308</v>
      </c>
      <c r="H19" s="115">
        <f t="shared" si="0"/>
        <v>43847</v>
      </c>
      <c r="I19" s="114">
        <f t="shared" si="1"/>
        <v>43847</v>
      </c>
      <c r="J19" s="113">
        <f t="shared" si="2"/>
        <v>43847</v>
      </c>
      <c r="K19" s="112">
        <f t="shared" si="3"/>
        <v>43843</v>
      </c>
      <c r="L19" s="111">
        <v>63060000</v>
      </c>
      <c r="M19" s="110">
        <f>L19*100000</f>
        <v>6306000000000</v>
      </c>
      <c r="N19" s="152">
        <v>3.8</v>
      </c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</row>
    <row r="20" spans="1:111" s="128" customFormat="1" ht="16.5" customHeight="1">
      <c r="A20" s="109">
        <v>16</v>
      </c>
      <c r="B20" s="117" t="s">
        <v>450</v>
      </c>
      <c r="C20" s="117" t="s">
        <v>449</v>
      </c>
      <c r="D20" s="124" t="s">
        <v>2</v>
      </c>
      <c r="E20" s="109">
        <v>20</v>
      </c>
      <c r="F20" s="113">
        <v>43482</v>
      </c>
      <c r="G20" s="113">
        <v>50787</v>
      </c>
      <c r="H20" s="115">
        <f t="shared" si="0"/>
        <v>43847</v>
      </c>
      <c r="I20" s="114">
        <f t="shared" si="1"/>
        <v>43847</v>
      </c>
      <c r="J20" s="113">
        <f t="shared" si="2"/>
        <v>43847</v>
      </c>
      <c r="K20" s="112">
        <f t="shared" si="3"/>
        <v>43843</v>
      </c>
      <c r="L20" s="111">
        <v>101415000</v>
      </c>
      <c r="M20" s="110">
        <f>L20*100000</f>
        <v>10141500000000</v>
      </c>
      <c r="N20" s="152">
        <v>5.6</v>
      </c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</row>
    <row r="21" spans="1:14" ht="16.5" customHeight="1">
      <c r="A21" s="109">
        <v>17</v>
      </c>
      <c r="B21" s="117" t="s">
        <v>448</v>
      </c>
      <c r="C21" s="117" t="s">
        <v>447</v>
      </c>
      <c r="D21" s="124" t="s">
        <v>2</v>
      </c>
      <c r="E21" s="124">
        <v>30</v>
      </c>
      <c r="F21" s="122">
        <v>43118</v>
      </c>
      <c r="G21" s="122">
        <v>54075</v>
      </c>
      <c r="H21" s="115">
        <f t="shared" si="0"/>
        <v>43848</v>
      </c>
      <c r="I21" s="114">
        <f t="shared" si="1"/>
        <v>43850</v>
      </c>
      <c r="J21" s="113">
        <f t="shared" si="2"/>
        <v>43850</v>
      </c>
      <c r="K21" s="112">
        <f t="shared" si="3"/>
        <v>43844</v>
      </c>
      <c r="L21" s="130">
        <v>58230000</v>
      </c>
      <c r="M21" s="110">
        <f>+L21*100000</f>
        <v>5823000000000</v>
      </c>
      <c r="N21" s="153">
        <v>5.4</v>
      </c>
    </row>
    <row r="22" spans="1:14" ht="16.5" customHeight="1">
      <c r="A22" s="109">
        <v>18</v>
      </c>
      <c r="B22" s="117" t="s">
        <v>305</v>
      </c>
      <c r="C22" s="117" t="s">
        <v>306</v>
      </c>
      <c r="D22" s="124" t="s">
        <v>2</v>
      </c>
      <c r="E22" s="124">
        <v>20</v>
      </c>
      <c r="F22" s="122">
        <v>42754</v>
      </c>
      <c r="G22" s="122">
        <v>50059</v>
      </c>
      <c r="H22" s="115">
        <f t="shared" si="0"/>
        <v>43849</v>
      </c>
      <c r="I22" s="114">
        <f t="shared" si="1"/>
        <v>43850</v>
      </c>
      <c r="J22" s="113">
        <f t="shared" si="2"/>
        <v>43850</v>
      </c>
      <c r="K22" s="112">
        <f t="shared" si="3"/>
        <v>43844</v>
      </c>
      <c r="L22" s="130">
        <v>58500000</v>
      </c>
      <c r="M22" s="110">
        <f>+L22*100000</f>
        <v>5850000000000</v>
      </c>
      <c r="N22" s="153">
        <v>7.7</v>
      </c>
    </row>
    <row r="23" spans="1:14" ht="16.5" customHeight="1">
      <c r="A23" s="109">
        <v>19</v>
      </c>
      <c r="B23" s="117" t="s">
        <v>209</v>
      </c>
      <c r="C23" s="117" t="s">
        <v>210</v>
      </c>
      <c r="D23" s="124" t="s">
        <v>2</v>
      </c>
      <c r="E23" s="124">
        <v>20</v>
      </c>
      <c r="F23" s="122">
        <v>42390</v>
      </c>
      <c r="G23" s="122">
        <v>49695</v>
      </c>
      <c r="H23" s="115">
        <f t="shared" si="0"/>
        <v>43851</v>
      </c>
      <c r="I23" s="114">
        <f t="shared" si="1"/>
        <v>43851</v>
      </c>
      <c r="J23" s="113">
        <f t="shared" si="2"/>
        <v>43851</v>
      </c>
      <c r="K23" s="112">
        <f t="shared" si="3"/>
        <v>43845</v>
      </c>
      <c r="L23" s="130">
        <v>12314800</v>
      </c>
      <c r="M23" s="110">
        <f>+L23*100000</f>
        <v>1231480000000</v>
      </c>
      <c r="N23" s="153">
        <v>7.7</v>
      </c>
    </row>
    <row r="24" spans="1:14" ht="16.5" customHeight="1">
      <c r="A24" s="109">
        <v>20</v>
      </c>
      <c r="B24" s="117" t="s">
        <v>213</v>
      </c>
      <c r="C24" s="117" t="s">
        <v>214</v>
      </c>
      <c r="D24" s="124" t="s">
        <v>2</v>
      </c>
      <c r="E24" s="124">
        <v>30</v>
      </c>
      <c r="F24" s="122">
        <v>42397</v>
      </c>
      <c r="G24" s="122">
        <v>53355</v>
      </c>
      <c r="H24" s="115">
        <f t="shared" si="0"/>
        <v>43858</v>
      </c>
      <c r="I24" s="136">
        <v>43860</v>
      </c>
      <c r="J24" s="113">
        <f t="shared" si="2"/>
        <v>43860</v>
      </c>
      <c r="K24" s="112">
        <v>43847</v>
      </c>
      <c r="L24" s="130">
        <v>59658956</v>
      </c>
      <c r="M24" s="110">
        <f>+L24*100000</f>
        <v>5965895600000</v>
      </c>
      <c r="N24" s="153">
        <v>8</v>
      </c>
    </row>
    <row r="25" spans="1:14" ht="16.5" customHeight="1">
      <c r="A25" s="109">
        <v>21</v>
      </c>
      <c r="B25" s="117" t="s">
        <v>446</v>
      </c>
      <c r="C25" s="117" t="s">
        <v>445</v>
      </c>
      <c r="D25" s="124" t="s">
        <v>2</v>
      </c>
      <c r="E25" s="109">
        <v>30</v>
      </c>
      <c r="F25" s="113">
        <v>43489</v>
      </c>
      <c r="G25" s="113">
        <v>54447</v>
      </c>
      <c r="H25" s="115">
        <f t="shared" si="0"/>
        <v>43854</v>
      </c>
      <c r="I25" s="136">
        <v>43860</v>
      </c>
      <c r="J25" s="113">
        <f t="shared" si="2"/>
        <v>43860</v>
      </c>
      <c r="K25" s="112">
        <v>43847</v>
      </c>
      <c r="L25" s="111">
        <v>79500000</v>
      </c>
      <c r="M25" s="110">
        <f>L25*100000</f>
        <v>7950000000000</v>
      </c>
      <c r="N25" s="152">
        <v>5.8</v>
      </c>
    </row>
    <row r="26" spans="1:14" ht="16.5" customHeight="1">
      <c r="A26" s="109">
        <v>22</v>
      </c>
      <c r="B26" s="117" t="s">
        <v>444</v>
      </c>
      <c r="C26" s="117" t="s">
        <v>443</v>
      </c>
      <c r="D26" s="124" t="s">
        <v>2</v>
      </c>
      <c r="E26" s="109">
        <v>15</v>
      </c>
      <c r="F26" s="113">
        <v>43489</v>
      </c>
      <c r="G26" s="113">
        <v>48968</v>
      </c>
      <c r="H26" s="115">
        <f t="shared" si="0"/>
        <v>43854</v>
      </c>
      <c r="I26" s="136">
        <v>43860</v>
      </c>
      <c r="J26" s="113">
        <f t="shared" si="2"/>
        <v>43860</v>
      </c>
      <c r="K26" s="112">
        <v>43847</v>
      </c>
      <c r="L26" s="111">
        <v>128050000</v>
      </c>
      <c r="M26" s="110">
        <f>L26*100000</f>
        <v>12805000000000</v>
      </c>
      <c r="N26" s="152">
        <v>5.1</v>
      </c>
    </row>
    <row r="27" spans="1:14" ht="16.5" customHeight="1">
      <c r="A27" s="109">
        <v>23</v>
      </c>
      <c r="B27" s="117" t="s">
        <v>19</v>
      </c>
      <c r="C27" s="131" t="s">
        <v>20</v>
      </c>
      <c r="D27" s="116" t="s">
        <v>2</v>
      </c>
      <c r="E27" s="109">
        <v>10</v>
      </c>
      <c r="F27" s="122" t="s">
        <v>1</v>
      </c>
      <c r="G27" s="122" t="s">
        <v>21</v>
      </c>
      <c r="H27" s="115">
        <f t="shared" si="0"/>
        <v>43861</v>
      </c>
      <c r="I27" s="114">
        <f aca="true" t="shared" si="5" ref="I27:I58">IF(WEEKDAY(H27)=7,H27+2,IF(WEEKDAY(H27)=1,H27+1,H27))</f>
        <v>43861</v>
      </c>
      <c r="J27" s="113">
        <f t="shared" si="2"/>
        <v>43861</v>
      </c>
      <c r="K27" s="112">
        <v>43850</v>
      </c>
      <c r="L27" s="110">
        <v>31040565</v>
      </c>
      <c r="M27" s="110">
        <f>+L27*100000</f>
        <v>3104056500000</v>
      </c>
      <c r="N27" s="165">
        <v>9.1</v>
      </c>
    </row>
    <row r="28" spans="1:14" ht="16.5" customHeight="1">
      <c r="A28" s="109">
        <v>24</v>
      </c>
      <c r="B28" s="117" t="s">
        <v>131</v>
      </c>
      <c r="C28" s="117" t="s">
        <v>132</v>
      </c>
      <c r="D28" s="116" t="s">
        <v>2</v>
      </c>
      <c r="E28" s="124">
        <v>5</v>
      </c>
      <c r="F28" s="122">
        <v>42035</v>
      </c>
      <c r="G28" s="122">
        <v>43861</v>
      </c>
      <c r="H28" s="115">
        <f t="shared" si="0"/>
        <v>43861</v>
      </c>
      <c r="I28" s="114">
        <f t="shared" si="5"/>
        <v>43861</v>
      </c>
      <c r="J28" s="113">
        <f t="shared" si="2"/>
        <v>43861</v>
      </c>
      <c r="K28" s="132">
        <v>43850</v>
      </c>
      <c r="L28" s="110">
        <v>105443002</v>
      </c>
      <c r="M28" s="110">
        <f>+L28*100000</f>
        <v>10544300200000</v>
      </c>
      <c r="N28" s="166">
        <v>5.4</v>
      </c>
    </row>
    <row r="29" spans="1:14" ht="16.5" customHeight="1">
      <c r="A29" s="109">
        <v>25</v>
      </c>
      <c r="B29" s="117" t="s">
        <v>133</v>
      </c>
      <c r="C29" s="117" t="s">
        <v>134</v>
      </c>
      <c r="D29" s="116" t="s">
        <v>2</v>
      </c>
      <c r="E29" s="124">
        <v>10</v>
      </c>
      <c r="F29" s="122">
        <v>42035</v>
      </c>
      <c r="G29" s="122">
        <v>45688</v>
      </c>
      <c r="H29" s="115">
        <f t="shared" si="0"/>
        <v>43861</v>
      </c>
      <c r="I29" s="114">
        <f t="shared" si="5"/>
        <v>43861</v>
      </c>
      <c r="J29" s="113">
        <f t="shared" si="2"/>
        <v>43861</v>
      </c>
      <c r="K29" s="132">
        <v>43850</v>
      </c>
      <c r="L29" s="110">
        <v>36591400</v>
      </c>
      <c r="M29" s="110">
        <f>+L29*100000</f>
        <v>3659140000000</v>
      </c>
      <c r="N29" s="166">
        <v>6.5</v>
      </c>
    </row>
    <row r="30" spans="1:14" ht="16.5" customHeight="1">
      <c r="A30" s="109">
        <v>26</v>
      </c>
      <c r="B30" s="117" t="s">
        <v>135</v>
      </c>
      <c r="C30" s="117" t="s">
        <v>136</v>
      </c>
      <c r="D30" s="116" t="s">
        <v>2</v>
      </c>
      <c r="E30" s="124">
        <v>15</v>
      </c>
      <c r="F30" s="122">
        <v>42035</v>
      </c>
      <c r="G30" s="122">
        <v>47514</v>
      </c>
      <c r="H30" s="115">
        <f t="shared" si="0"/>
        <v>43861</v>
      </c>
      <c r="I30" s="114">
        <f t="shared" si="5"/>
        <v>43861</v>
      </c>
      <c r="J30" s="113">
        <f t="shared" si="2"/>
        <v>43861</v>
      </c>
      <c r="K30" s="132">
        <v>43850</v>
      </c>
      <c r="L30" s="110">
        <v>90490000</v>
      </c>
      <c r="M30" s="110">
        <f>+L30*100000</f>
        <v>9049000000000</v>
      </c>
      <c r="N30" s="166">
        <v>7.6</v>
      </c>
    </row>
    <row r="31" spans="1:14" ht="16.5" customHeight="1">
      <c r="A31" s="109">
        <v>27</v>
      </c>
      <c r="B31" s="117" t="s">
        <v>442</v>
      </c>
      <c r="C31" s="117" t="s">
        <v>441</v>
      </c>
      <c r="D31" s="124" t="s">
        <v>2</v>
      </c>
      <c r="E31" s="109">
        <v>10</v>
      </c>
      <c r="F31" s="113">
        <v>43496</v>
      </c>
      <c r="G31" s="113">
        <v>47149</v>
      </c>
      <c r="H31" s="115">
        <f t="shared" si="0"/>
        <v>43861</v>
      </c>
      <c r="I31" s="114">
        <f t="shared" si="5"/>
        <v>43861</v>
      </c>
      <c r="J31" s="113">
        <f t="shared" si="2"/>
        <v>43861</v>
      </c>
      <c r="K31" s="132">
        <v>43850</v>
      </c>
      <c r="L31" s="111">
        <v>127500000</v>
      </c>
      <c r="M31" s="110">
        <f>L31*100000</f>
        <v>12750000000000</v>
      </c>
      <c r="N31" s="152">
        <v>4.8</v>
      </c>
    </row>
    <row r="32" spans="1:111" s="135" customFormat="1" ht="16.5" customHeight="1">
      <c r="A32" s="109">
        <v>28</v>
      </c>
      <c r="B32" s="117" t="s">
        <v>440</v>
      </c>
      <c r="C32" s="117" t="s">
        <v>439</v>
      </c>
      <c r="D32" s="124" t="s">
        <v>2</v>
      </c>
      <c r="E32" s="124">
        <v>20</v>
      </c>
      <c r="F32" s="122">
        <v>43132</v>
      </c>
      <c r="G32" s="122">
        <v>50437</v>
      </c>
      <c r="H32" s="115">
        <f t="shared" si="0"/>
        <v>43862</v>
      </c>
      <c r="I32" s="114">
        <f t="shared" si="5"/>
        <v>43864</v>
      </c>
      <c r="J32" s="113">
        <f t="shared" si="2"/>
        <v>43864</v>
      </c>
      <c r="K32" s="132">
        <v>43851</v>
      </c>
      <c r="L32" s="130">
        <v>75650000</v>
      </c>
      <c r="M32" s="110">
        <f aca="true" t="shared" si="6" ref="M32:M38">+L32*100000</f>
        <v>7565000000000</v>
      </c>
      <c r="N32" s="153">
        <v>5.2</v>
      </c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</row>
    <row r="33" spans="1:111" s="135" customFormat="1" ht="16.5" customHeight="1">
      <c r="A33" s="109">
        <v>29</v>
      </c>
      <c r="B33" s="117" t="s">
        <v>438</v>
      </c>
      <c r="C33" s="117" t="s">
        <v>437</v>
      </c>
      <c r="D33" s="124" t="s">
        <v>2</v>
      </c>
      <c r="E33" s="124">
        <v>10</v>
      </c>
      <c r="F33" s="122">
        <v>43139</v>
      </c>
      <c r="G33" s="122">
        <v>46791</v>
      </c>
      <c r="H33" s="115">
        <f t="shared" si="0"/>
        <v>43869</v>
      </c>
      <c r="I33" s="114">
        <f t="shared" si="5"/>
        <v>43871</v>
      </c>
      <c r="J33" s="113">
        <f t="shared" si="2"/>
        <v>43871</v>
      </c>
      <c r="K33" s="112">
        <f aca="true" t="shared" si="7" ref="K33:K66">IF(WEEKDAY(I33)=6,I33-4,I33-6)</f>
        <v>43865</v>
      </c>
      <c r="L33" s="130">
        <v>77500000</v>
      </c>
      <c r="M33" s="110">
        <f t="shared" si="6"/>
        <v>7750000000000</v>
      </c>
      <c r="N33" s="153">
        <v>4.3</v>
      </c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</row>
    <row r="34" spans="1:111" s="135" customFormat="1" ht="16.5" customHeight="1">
      <c r="A34" s="109">
        <v>30</v>
      </c>
      <c r="B34" s="131" t="s">
        <v>137</v>
      </c>
      <c r="C34" s="133" t="s">
        <v>138</v>
      </c>
      <c r="D34" s="116" t="s">
        <v>2</v>
      </c>
      <c r="E34" s="124">
        <v>5</v>
      </c>
      <c r="F34" s="122">
        <v>42050</v>
      </c>
      <c r="G34" s="122">
        <v>43876</v>
      </c>
      <c r="H34" s="115">
        <f t="shared" si="0"/>
        <v>43876</v>
      </c>
      <c r="I34" s="114">
        <f t="shared" si="5"/>
        <v>43878</v>
      </c>
      <c r="J34" s="113">
        <f t="shared" si="2"/>
        <v>43878</v>
      </c>
      <c r="K34" s="112">
        <f t="shared" si="7"/>
        <v>43872</v>
      </c>
      <c r="L34" s="110">
        <v>91492223</v>
      </c>
      <c r="M34" s="110">
        <f t="shared" si="6"/>
        <v>9149222300000</v>
      </c>
      <c r="N34" s="167">
        <v>5.3</v>
      </c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</row>
    <row r="35" spans="1:111" s="135" customFormat="1" ht="16.5" customHeight="1">
      <c r="A35" s="109">
        <v>31</v>
      </c>
      <c r="B35" s="117" t="s">
        <v>307</v>
      </c>
      <c r="C35" s="117" t="s">
        <v>308</v>
      </c>
      <c r="D35" s="124" t="s">
        <v>2</v>
      </c>
      <c r="E35" s="124">
        <v>5</v>
      </c>
      <c r="F35" s="122">
        <v>42782</v>
      </c>
      <c r="G35" s="122">
        <v>44608</v>
      </c>
      <c r="H35" s="115">
        <f t="shared" si="0"/>
        <v>43877</v>
      </c>
      <c r="I35" s="114">
        <f t="shared" si="5"/>
        <v>43878</v>
      </c>
      <c r="J35" s="113">
        <f t="shared" si="2"/>
        <v>43878</v>
      </c>
      <c r="K35" s="112">
        <f t="shared" si="7"/>
        <v>43872</v>
      </c>
      <c r="L35" s="130">
        <v>50720000</v>
      </c>
      <c r="M35" s="110">
        <f t="shared" si="6"/>
        <v>5072000000000</v>
      </c>
      <c r="N35" s="153">
        <v>5</v>
      </c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</row>
    <row r="36" spans="1:14" ht="16.5" customHeight="1">
      <c r="A36" s="109">
        <v>32</v>
      </c>
      <c r="B36" s="117" t="s">
        <v>309</v>
      </c>
      <c r="C36" s="117" t="s">
        <v>310</v>
      </c>
      <c r="D36" s="124" t="s">
        <v>2</v>
      </c>
      <c r="E36" s="124">
        <v>10</v>
      </c>
      <c r="F36" s="122">
        <v>42782</v>
      </c>
      <c r="G36" s="122">
        <v>46434</v>
      </c>
      <c r="H36" s="115">
        <f t="shared" si="0"/>
        <v>43877</v>
      </c>
      <c r="I36" s="114">
        <f t="shared" si="5"/>
        <v>43878</v>
      </c>
      <c r="J36" s="113">
        <f t="shared" si="2"/>
        <v>43878</v>
      </c>
      <c r="K36" s="112">
        <f t="shared" si="7"/>
        <v>43872</v>
      </c>
      <c r="L36" s="130">
        <v>61360000</v>
      </c>
      <c r="M36" s="110">
        <f t="shared" si="6"/>
        <v>6136000000000</v>
      </c>
      <c r="N36" s="153">
        <v>6</v>
      </c>
    </row>
    <row r="37" spans="1:14" ht="16.5" customHeight="1">
      <c r="A37" s="109">
        <v>33</v>
      </c>
      <c r="B37" s="131" t="s">
        <v>215</v>
      </c>
      <c r="C37" s="117" t="s">
        <v>216</v>
      </c>
      <c r="D37" s="124" t="s">
        <v>2</v>
      </c>
      <c r="E37" s="124">
        <v>5</v>
      </c>
      <c r="F37" s="122">
        <v>42418</v>
      </c>
      <c r="G37" s="122">
        <v>44245</v>
      </c>
      <c r="H37" s="115">
        <f aca="true" t="shared" si="8" ref="H37:H68">DATE(2020,MONTH(G37),DAY(G37))</f>
        <v>43879</v>
      </c>
      <c r="I37" s="114">
        <f t="shared" si="5"/>
        <v>43879</v>
      </c>
      <c r="J37" s="113">
        <f aca="true" t="shared" si="9" ref="J37:J68">+I37</f>
        <v>43879</v>
      </c>
      <c r="K37" s="112">
        <f t="shared" si="7"/>
        <v>43873</v>
      </c>
      <c r="L37" s="130">
        <v>65000000</v>
      </c>
      <c r="M37" s="110">
        <f t="shared" si="6"/>
        <v>6500000000000</v>
      </c>
      <c r="N37" s="153">
        <v>6.5</v>
      </c>
    </row>
    <row r="38" spans="1:14" ht="16.5" customHeight="1">
      <c r="A38" s="109">
        <v>34</v>
      </c>
      <c r="B38" s="131" t="s">
        <v>24</v>
      </c>
      <c r="C38" s="131" t="s">
        <v>25</v>
      </c>
      <c r="D38" s="116" t="s">
        <v>2</v>
      </c>
      <c r="E38" s="109">
        <v>10</v>
      </c>
      <c r="F38" s="131" t="s">
        <v>23</v>
      </c>
      <c r="G38" s="131" t="s">
        <v>26</v>
      </c>
      <c r="H38" s="115">
        <f t="shared" si="8"/>
        <v>43881</v>
      </c>
      <c r="I38" s="114">
        <f t="shared" si="5"/>
        <v>43881</v>
      </c>
      <c r="J38" s="113">
        <f t="shared" si="9"/>
        <v>43881</v>
      </c>
      <c r="K38" s="112">
        <f t="shared" si="7"/>
        <v>43875</v>
      </c>
      <c r="L38" s="110">
        <v>9500000</v>
      </c>
      <c r="M38" s="110">
        <f t="shared" si="6"/>
        <v>950000000000</v>
      </c>
      <c r="N38" s="165">
        <v>11.1</v>
      </c>
    </row>
    <row r="39" spans="1:14" ht="16.5" customHeight="1">
      <c r="A39" s="109">
        <v>35</v>
      </c>
      <c r="B39" s="117" t="s">
        <v>436</v>
      </c>
      <c r="C39" s="117" t="s">
        <v>435</v>
      </c>
      <c r="D39" s="124" t="s">
        <v>2</v>
      </c>
      <c r="E39" s="109">
        <v>15</v>
      </c>
      <c r="F39" s="113">
        <v>43517</v>
      </c>
      <c r="G39" s="113">
        <v>48996</v>
      </c>
      <c r="H39" s="115">
        <f t="shared" si="8"/>
        <v>43882</v>
      </c>
      <c r="I39" s="114">
        <f t="shared" si="5"/>
        <v>43882</v>
      </c>
      <c r="J39" s="113">
        <f t="shared" si="9"/>
        <v>43882</v>
      </c>
      <c r="K39" s="112">
        <f t="shared" si="7"/>
        <v>43878</v>
      </c>
      <c r="L39" s="111">
        <v>123000000</v>
      </c>
      <c r="M39" s="110">
        <f>L39*100000</f>
        <v>12300000000000</v>
      </c>
      <c r="N39" s="152">
        <v>5</v>
      </c>
    </row>
    <row r="40" spans="1:14" ht="16.5" customHeight="1">
      <c r="A40" s="109">
        <v>36</v>
      </c>
      <c r="B40" s="131" t="s">
        <v>27</v>
      </c>
      <c r="C40" s="131" t="s">
        <v>28</v>
      </c>
      <c r="D40" s="116" t="s">
        <v>2</v>
      </c>
      <c r="E40" s="109">
        <v>10</v>
      </c>
      <c r="F40" s="131" t="s">
        <v>29</v>
      </c>
      <c r="G40" s="131" t="s">
        <v>30</v>
      </c>
      <c r="H40" s="115">
        <f t="shared" si="8"/>
        <v>43883</v>
      </c>
      <c r="I40" s="114">
        <f t="shared" si="5"/>
        <v>43885</v>
      </c>
      <c r="J40" s="113">
        <f t="shared" si="9"/>
        <v>43885</v>
      </c>
      <c r="K40" s="112">
        <f t="shared" si="7"/>
        <v>43879</v>
      </c>
      <c r="L40" s="110">
        <v>12208000</v>
      </c>
      <c r="M40" s="110">
        <f aca="true" t="shared" si="10" ref="M40:M51">+L40*100000</f>
        <v>1220800000000</v>
      </c>
      <c r="N40" s="165">
        <v>11.5</v>
      </c>
    </row>
    <row r="41" spans="1:14" ht="16.5" customHeight="1">
      <c r="A41" s="109">
        <v>37</v>
      </c>
      <c r="B41" s="131" t="s">
        <v>217</v>
      </c>
      <c r="C41" s="117" t="s">
        <v>218</v>
      </c>
      <c r="D41" s="124" t="s">
        <v>2</v>
      </c>
      <c r="E41" s="124">
        <v>5</v>
      </c>
      <c r="F41" s="122">
        <v>42425</v>
      </c>
      <c r="G41" s="122">
        <v>44252</v>
      </c>
      <c r="H41" s="115">
        <f t="shared" si="8"/>
        <v>43886</v>
      </c>
      <c r="I41" s="114">
        <f t="shared" si="5"/>
        <v>43886</v>
      </c>
      <c r="J41" s="113">
        <f t="shared" si="9"/>
        <v>43886</v>
      </c>
      <c r="K41" s="112">
        <f t="shared" si="7"/>
        <v>43880</v>
      </c>
      <c r="L41" s="130">
        <v>80000000</v>
      </c>
      <c r="M41" s="110">
        <f t="shared" si="10"/>
        <v>8000000000000</v>
      </c>
      <c r="N41" s="153">
        <v>6.3</v>
      </c>
    </row>
    <row r="42" spans="1:14" ht="16.5" customHeight="1">
      <c r="A42" s="109">
        <v>38</v>
      </c>
      <c r="B42" s="131" t="s">
        <v>90</v>
      </c>
      <c r="C42" s="133" t="s">
        <v>106</v>
      </c>
      <c r="D42" s="124" t="s">
        <v>2</v>
      </c>
      <c r="E42" s="109">
        <v>10</v>
      </c>
      <c r="F42" s="122">
        <v>41698</v>
      </c>
      <c r="G42" s="122">
        <v>45350</v>
      </c>
      <c r="H42" s="115">
        <f t="shared" si="8"/>
        <v>43889</v>
      </c>
      <c r="I42" s="114">
        <f t="shared" si="5"/>
        <v>43889</v>
      </c>
      <c r="J42" s="113">
        <f t="shared" si="9"/>
        <v>43889</v>
      </c>
      <c r="K42" s="112">
        <f t="shared" si="7"/>
        <v>43885</v>
      </c>
      <c r="L42" s="111">
        <v>50000000</v>
      </c>
      <c r="M42" s="110">
        <f t="shared" si="10"/>
        <v>5000000000000</v>
      </c>
      <c r="N42" s="165">
        <v>8.8</v>
      </c>
    </row>
    <row r="43" spans="1:14" ht="16.5" customHeight="1">
      <c r="A43" s="109">
        <v>39</v>
      </c>
      <c r="B43" s="131" t="s">
        <v>139</v>
      </c>
      <c r="C43" s="117" t="s">
        <v>140</v>
      </c>
      <c r="D43" s="116" t="s">
        <v>2</v>
      </c>
      <c r="E43" s="124">
        <v>10</v>
      </c>
      <c r="F43" s="122">
        <v>42063</v>
      </c>
      <c r="G43" s="122">
        <v>45716</v>
      </c>
      <c r="H43" s="115">
        <f t="shared" si="8"/>
        <v>43889</v>
      </c>
      <c r="I43" s="114">
        <f t="shared" si="5"/>
        <v>43889</v>
      </c>
      <c r="J43" s="113">
        <f t="shared" si="9"/>
        <v>43889</v>
      </c>
      <c r="K43" s="112">
        <f t="shared" si="7"/>
        <v>43885</v>
      </c>
      <c r="L43" s="110">
        <v>11428000</v>
      </c>
      <c r="M43" s="110">
        <f t="shared" si="10"/>
        <v>1142800000000</v>
      </c>
      <c r="N43" s="166">
        <v>6.4</v>
      </c>
    </row>
    <row r="44" spans="1:14" ht="16.5" customHeight="1">
      <c r="A44" s="109">
        <v>40</v>
      </c>
      <c r="B44" s="131" t="s">
        <v>141</v>
      </c>
      <c r="C44" s="117" t="s">
        <v>142</v>
      </c>
      <c r="D44" s="116" t="s">
        <v>2</v>
      </c>
      <c r="E44" s="124">
        <v>5</v>
      </c>
      <c r="F44" s="122">
        <v>42063</v>
      </c>
      <c r="G44" s="122">
        <v>43889</v>
      </c>
      <c r="H44" s="115">
        <f t="shared" si="8"/>
        <v>43889</v>
      </c>
      <c r="I44" s="114">
        <f t="shared" si="5"/>
        <v>43889</v>
      </c>
      <c r="J44" s="113">
        <f t="shared" si="9"/>
        <v>43889</v>
      </c>
      <c r="K44" s="112">
        <f t="shared" si="7"/>
        <v>43885</v>
      </c>
      <c r="L44" s="110">
        <v>90350000</v>
      </c>
      <c r="M44" s="110">
        <f t="shared" si="10"/>
        <v>9035000000000</v>
      </c>
      <c r="N44" s="166">
        <v>5.2</v>
      </c>
    </row>
    <row r="45" spans="1:14" ht="16.5" customHeight="1">
      <c r="A45" s="109">
        <v>41</v>
      </c>
      <c r="B45" s="131" t="s">
        <v>143</v>
      </c>
      <c r="C45" s="133" t="s">
        <v>144</v>
      </c>
      <c r="D45" s="116" t="s">
        <v>2</v>
      </c>
      <c r="E45" s="124">
        <v>15</v>
      </c>
      <c r="F45" s="122">
        <v>42063</v>
      </c>
      <c r="G45" s="122">
        <v>47542</v>
      </c>
      <c r="H45" s="115">
        <f t="shared" si="8"/>
        <v>43889</v>
      </c>
      <c r="I45" s="114">
        <f t="shared" si="5"/>
        <v>43889</v>
      </c>
      <c r="J45" s="113">
        <f t="shared" si="9"/>
        <v>43889</v>
      </c>
      <c r="K45" s="112">
        <f t="shared" si="7"/>
        <v>43885</v>
      </c>
      <c r="L45" s="110">
        <v>100365964</v>
      </c>
      <c r="M45" s="110">
        <f t="shared" si="10"/>
        <v>10036596400000</v>
      </c>
      <c r="N45" s="166">
        <v>7.5</v>
      </c>
    </row>
    <row r="46" spans="1:14" ht="16.5" customHeight="1">
      <c r="A46" s="109">
        <v>42</v>
      </c>
      <c r="B46" s="131" t="s">
        <v>219</v>
      </c>
      <c r="C46" s="117" t="s">
        <v>220</v>
      </c>
      <c r="D46" s="124" t="s">
        <v>2</v>
      </c>
      <c r="E46" s="124">
        <v>5</v>
      </c>
      <c r="F46" s="122">
        <v>42429</v>
      </c>
      <c r="G46" s="122">
        <v>44255</v>
      </c>
      <c r="H46" s="115">
        <f t="shared" si="8"/>
        <v>43889</v>
      </c>
      <c r="I46" s="114">
        <f t="shared" si="5"/>
        <v>43889</v>
      </c>
      <c r="J46" s="113">
        <f t="shared" si="9"/>
        <v>43889</v>
      </c>
      <c r="K46" s="112">
        <f t="shared" si="7"/>
        <v>43885</v>
      </c>
      <c r="L46" s="130">
        <v>65000000</v>
      </c>
      <c r="M46" s="110">
        <f t="shared" si="10"/>
        <v>6500000000000</v>
      </c>
      <c r="N46" s="153">
        <v>6.2</v>
      </c>
    </row>
    <row r="47" spans="1:14" ht="16.5" customHeight="1">
      <c r="A47" s="109">
        <v>43</v>
      </c>
      <c r="B47" s="117" t="s">
        <v>311</v>
      </c>
      <c r="C47" s="117" t="s">
        <v>312</v>
      </c>
      <c r="D47" s="124" t="s">
        <v>2</v>
      </c>
      <c r="E47" s="109">
        <v>7</v>
      </c>
      <c r="F47" s="113">
        <v>42796</v>
      </c>
      <c r="G47" s="113">
        <v>45353</v>
      </c>
      <c r="H47" s="115">
        <f t="shared" si="8"/>
        <v>43892</v>
      </c>
      <c r="I47" s="114">
        <f t="shared" si="5"/>
        <v>43892</v>
      </c>
      <c r="J47" s="113">
        <f t="shared" si="9"/>
        <v>43892</v>
      </c>
      <c r="K47" s="112">
        <f t="shared" si="7"/>
        <v>43886</v>
      </c>
      <c r="L47" s="111">
        <v>49050000</v>
      </c>
      <c r="M47" s="110">
        <f t="shared" si="10"/>
        <v>4905000000000</v>
      </c>
      <c r="N47" s="152">
        <v>5.3</v>
      </c>
    </row>
    <row r="48" spans="1:14" ht="16.5" customHeight="1">
      <c r="A48" s="109">
        <v>44</v>
      </c>
      <c r="B48" s="117" t="s">
        <v>221</v>
      </c>
      <c r="C48" s="117" t="s">
        <v>222</v>
      </c>
      <c r="D48" s="124" t="s">
        <v>2</v>
      </c>
      <c r="E48" s="124">
        <v>5</v>
      </c>
      <c r="F48" s="122">
        <v>42432</v>
      </c>
      <c r="G48" s="122">
        <v>44258</v>
      </c>
      <c r="H48" s="115">
        <f t="shared" si="8"/>
        <v>43893</v>
      </c>
      <c r="I48" s="114">
        <f t="shared" si="5"/>
        <v>43893</v>
      </c>
      <c r="J48" s="113">
        <f t="shared" si="9"/>
        <v>43893</v>
      </c>
      <c r="K48" s="112">
        <f t="shared" si="7"/>
        <v>43887</v>
      </c>
      <c r="L48" s="130">
        <v>58000000</v>
      </c>
      <c r="M48" s="110">
        <f t="shared" si="10"/>
        <v>5800000000000</v>
      </c>
      <c r="N48" s="153">
        <v>6.3</v>
      </c>
    </row>
    <row r="49" spans="1:14" ht="16.5" customHeight="1">
      <c r="A49" s="109">
        <v>45</v>
      </c>
      <c r="B49" s="117" t="s">
        <v>223</v>
      </c>
      <c r="C49" s="117" t="s">
        <v>224</v>
      </c>
      <c r="D49" s="124" t="s">
        <v>2</v>
      </c>
      <c r="E49" s="124">
        <v>10</v>
      </c>
      <c r="F49" s="122">
        <v>42432</v>
      </c>
      <c r="G49" s="122">
        <v>46084</v>
      </c>
      <c r="H49" s="115">
        <f t="shared" si="8"/>
        <v>43893</v>
      </c>
      <c r="I49" s="114">
        <f t="shared" si="5"/>
        <v>43893</v>
      </c>
      <c r="J49" s="113">
        <f t="shared" si="9"/>
        <v>43893</v>
      </c>
      <c r="K49" s="112">
        <f t="shared" si="7"/>
        <v>43887</v>
      </c>
      <c r="L49" s="130">
        <v>51530000</v>
      </c>
      <c r="M49" s="110">
        <f t="shared" si="10"/>
        <v>5153000000000</v>
      </c>
      <c r="N49" s="153">
        <v>6.9</v>
      </c>
    </row>
    <row r="50" spans="1:14" ht="16.5" customHeight="1">
      <c r="A50" s="109">
        <v>46</v>
      </c>
      <c r="B50" s="131" t="s">
        <v>31</v>
      </c>
      <c r="C50" s="131" t="s">
        <v>32</v>
      </c>
      <c r="D50" s="116" t="s">
        <v>0</v>
      </c>
      <c r="E50" s="109">
        <v>15</v>
      </c>
      <c r="F50" s="131" t="s">
        <v>33</v>
      </c>
      <c r="G50" s="131" t="s">
        <v>34</v>
      </c>
      <c r="H50" s="115">
        <f t="shared" si="8"/>
        <v>43899</v>
      </c>
      <c r="I50" s="114">
        <f t="shared" si="5"/>
        <v>43899</v>
      </c>
      <c r="J50" s="113">
        <f t="shared" si="9"/>
        <v>43899</v>
      </c>
      <c r="K50" s="112">
        <f t="shared" si="7"/>
        <v>43893</v>
      </c>
      <c r="L50" s="110">
        <v>1000000</v>
      </c>
      <c r="M50" s="110">
        <f t="shared" si="10"/>
        <v>100000000000</v>
      </c>
      <c r="N50" s="155">
        <v>9.25</v>
      </c>
    </row>
    <row r="51" spans="1:14" ht="16.5" customHeight="1">
      <c r="A51" s="109">
        <v>47</v>
      </c>
      <c r="B51" s="117" t="s">
        <v>313</v>
      </c>
      <c r="C51" s="117" t="s">
        <v>314</v>
      </c>
      <c r="D51" s="124" t="s">
        <v>2</v>
      </c>
      <c r="E51" s="124">
        <v>5</v>
      </c>
      <c r="F51" s="122">
        <v>42803</v>
      </c>
      <c r="G51" s="122">
        <v>44629</v>
      </c>
      <c r="H51" s="115">
        <f t="shared" si="8"/>
        <v>43899</v>
      </c>
      <c r="I51" s="114">
        <f t="shared" si="5"/>
        <v>43899</v>
      </c>
      <c r="J51" s="113">
        <f t="shared" si="9"/>
        <v>43899</v>
      </c>
      <c r="K51" s="112">
        <f t="shared" si="7"/>
        <v>43893</v>
      </c>
      <c r="L51" s="130">
        <v>44500000</v>
      </c>
      <c r="M51" s="110">
        <f t="shared" si="10"/>
        <v>4450000000000</v>
      </c>
      <c r="N51" s="153">
        <v>5</v>
      </c>
    </row>
    <row r="52" spans="1:14" ht="16.5" customHeight="1">
      <c r="A52" s="109">
        <v>48</v>
      </c>
      <c r="B52" s="117" t="s">
        <v>434</v>
      </c>
      <c r="C52" s="117" t="s">
        <v>433</v>
      </c>
      <c r="D52" s="124" t="s">
        <v>2</v>
      </c>
      <c r="E52" s="109">
        <v>10</v>
      </c>
      <c r="F52" s="113">
        <v>43531</v>
      </c>
      <c r="G52" s="113">
        <v>47184</v>
      </c>
      <c r="H52" s="115">
        <f t="shared" si="8"/>
        <v>43897</v>
      </c>
      <c r="I52" s="114">
        <f t="shared" si="5"/>
        <v>43899</v>
      </c>
      <c r="J52" s="113">
        <f t="shared" si="9"/>
        <v>43899</v>
      </c>
      <c r="K52" s="112">
        <f t="shared" si="7"/>
        <v>43893</v>
      </c>
      <c r="L52" s="111">
        <v>122200000</v>
      </c>
      <c r="M52" s="110">
        <f>L52*100000</f>
        <v>12220000000000</v>
      </c>
      <c r="N52" s="152">
        <v>4.7</v>
      </c>
    </row>
    <row r="53" spans="1:14" ht="16.5" customHeight="1">
      <c r="A53" s="109">
        <v>49</v>
      </c>
      <c r="B53" s="117" t="s">
        <v>225</v>
      </c>
      <c r="C53" s="117" t="s">
        <v>226</v>
      </c>
      <c r="D53" s="124" t="s">
        <v>2</v>
      </c>
      <c r="E53" s="124">
        <v>5</v>
      </c>
      <c r="F53" s="122">
        <v>42439</v>
      </c>
      <c r="G53" s="122">
        <v>44265</v>
      </c>
      <c r="H53" s="115">
        <f t="shared" si="8"/>
        <v>43900</v>
      </c>
      <c r="I53" s="114">
        <f t="shared" si="5"/>
        <v>43900</v>
      </c>
      <c r="J53" s="113">
        <f t="shared" si="9"/>
        <v>43900</v>
      </c>
      <c r="K53" s="112">
        <f t="shared" si="7"/>
        <v>43894</v>
      </c>
      <c r="L53" s="130">
        <v>97100000</v>
      </c>
      <c r="M53" s="110">
        <f aca="true" t="shared" si="11" ref="M53:M80">+L53*100000</f>
        <v>9710000000000</v>
      </c>
      <c r="N53" s="153">
        <v>6.3</v>
      </c>
    </row>
    <row r="54" spans="1:14" ht="16.5" customHeight="1">
      <c r="A54" s="109">
        <v>50</v>
      </c>
      <c r="B54" s="117" t="s">
        <v>91</v>
      </c>
      <c r="C54" s="133" t="s">
        <v>107</v>
      </c>
      <c r="D54" s="124" t="s">
        <v>2</v>
      </c>
      <c r="E54" s="109">
        <v>15</v>
      </c>
      <c r="F54" s="113">
        <v>41713</v>
      </c>
      <c r="G54" s="113">
        <v>47192</v>
      </c>
      <c r="H54" s="115">
        <f t="shared" si="8"/>
        <v>43905</v>
      </c>
      <c r="I54" s="114">
        <f t="shared" si="5"/>
        <v>43906</v>
      </c>
      <c r="J54" s="113">
        <f t="shared" si="9"/>
        <v>43906</v>
      </c>
      <c r="K54" s="112">
        <f t="shared" si="7"/>
        <v>43900</v>
      </c>
      <c r="L54" s="111">
        <v>120000000</v>
      </c>
      <c r="M54" s="110">
        <f t="shared" si="11"/>
        <v>12000000000000</v>
      </c>
      <c r="N54" s="165">
        <v>8.8</v>
      </c>
    </row>
    <row r="55" spans="1:14" ht="16.5" customHeight="1">
      <c r="A55" s="109">
        <v>51</v>
      </c>
      <c r="B55" s="117" t="s">
        <v>145</v>
      </c>
      <c r="C55" s="133" t="s">
        <v>146</v>
      </c>
      <c r="D55" s="116" t="s">
        <v>2</v>
      </c>
      <c r="E55" s="109">
        <v>10</v>
      </c>
      <c r="F55" s="122">
        <v>42078</v>
      </c>
      <c r="G55" s="122">
        <v>45731</v>
      </c>
      <c r="H55" s="115">
        <f t="shared" si="8"/>
        <v>43905</v>
      </c>
      <c r="I55" s="114">
        <f t="shared" si="5"/>
        <v>43906</v>
      </c>
      <c r="J55" s="113">
        <f t="shared" si="9"/>
        <v>43906</v>
      </c>
      <c r="K55" s="112">
        <f t="shared" si="7"/>
        <v>43900</v>
      </c>
      <c r="L55" s="110">
        <v>20000000</v>
      </c>
      <c r="M55" s="110">
        <f t="shared" si="11"/>
        <v>2000000000000</v>
      </c>
      <c r="N55" s="164">
        <v>6.3</v>
      </c>
    </row>
    <row r="56" spans="1:14" ht="16.5" customHeight="1">
      <c r="A56" s="109">
        <v>52</v>
      </c>
      <c r="B56" s="117" t="s">
        <v>147</v>
      </c>
      <c r="C56" s="133" t="s">
        <v>148</v>
      </c>
      <c r="D56" s="116" t="s">
        <v>2</v>
      </c>
      <c r="E56" s="109">
        <v>5</v>
      </c>
      <c r="F56" s="122">
        <v>42078</v>
      </c>
      <c r="G56" s="122">
        <v>43905</v>
      </c>
      <c r="H56" s="115">
        <f t="shared" si="8"/>
        <v>43905</v>
      </c>
      <c r="I56" s="114">
        <f t="shared" si="5"/>
        <v>43906</v>
      </c>
      <c r="J56" s="113">
        <f t="shared" si="9"/>
        <v>43906</v>
      </c>
      <c r="K56" s="112">
        <f t="shared" si="7"/>
        <v>43900</v>
      </c>
      <c r="L56" s="110">
        <v>99810000</v>
      </c>
      <c r="M56" s="110">
        <f t="shared" si="11"/>
        <v>9981000000000</v>
      </c>
      <c r="N56" s="164">
        <v>5.3</v>
      </c>
    </row>
    <row r="57" spans="1:14" ht="16.5" customHeight="1">
      <c r="A57" s="109">
        <v>53</v>
      </c>
      <c r="B57" s="117" t="s">
        <v>149</v>
      </c>
      <c r="C57" s="133" t="s">
        <v>150</v>
      </c>
      <c r="D57" s="116" t="s">
        <v>2</v>
      </c>
      <c r="E57" s="109">
        <v>15</v>
      </c>
      <c r="F57" s="122">
        <v>42078</v>
      </c>
      <c r="G57" s="122">
        <v>47557</v>
      </c>
      <c r="H57" s="115">
        <f t="shared" si="8"/>
        <v>43905</v>
      </c>
      <c r="I57" s="114">
        <f t="shared" si="5"/>
        <v>43906</v>
      </c>
      <c r="J57" s="113">
        <f t="shared" si="9"/>
        <v>43906</v>
      </c>
      <c r="K57" s="112">
        <f t="shared" si="7"/>
        <v>43900</v>
      </c>
      <c r="L57" s="110">
        <v>51308060</v>
      </c>
      <c r="M57" s="110">
        <f t="shared" si="11"/>
        <v>5130806000000</v>
      </c>
      <c r="N57" s="164">
        <v>7.2</v>
      </c>
    </row>
    <row r="58" spans="1:14" ht="16.5" customHeight="1">
      <c r="A58" s="109">
        <v>54</v>
      </c>
      <c r="B58" s="125" t="s">
        <v>432</v>
      </c>
      <c r="C58" s="117" t="s">
        <v>431</v>
      </c>
      <c r="D58" s="124" t="s">
        <v>2</v>
      </c>
      <c r="E58" s="124">
        <v>15</v>
      </c>
      <c r="F58" s="122">
        <v>43174</v>
      </c>
      <c r="G58" s="122">
        <v>48653</v>
      </c>
      <c r="H58" s="115">
        <f t="shared" si="8"/>
        <v>43905</v>
      </c>
      <c r="I58" s="114">
        <f t="shared" si="5"/>
        <v>43906</v>
      </c>
      <c r="J58" s="113">
        <f t="shared" si="9"/>
        <v>43906</v>
      </c>
      <c r="K58" s="112">
        <f t="shared" si="7"/>
        <v>43900</v>
      </c>
      <c r="L58" s="130">
        <v>82200000</v>
      </c>
      <c r="M58" s="110">
        <f t="shared" si="11"/>
        <v>8220000000000</v>
      </c>
      <c r="N58" s="153">
        <v>4.4</v>
      </c>
    </row>
    <row r="59" spans="1:14" ht="16.5" customHeight="1">
      <c r="A59" s="109">
        <v>55</v>
      </c>
      <c r="B59" s="117" t="s">
        <v>315</v>
      </c>
      <c r="C59" s="117" t="s">
        <v>316</v>
      </c>
      <c r="D59" s="124" t="s">
        <v>2</v>
      </c>
      <c r="E59" s="124">
        <v>15</v>
      </c>
      <c r="F59" s="122">
        <v>42810</v>
      </c>
      <c r="G59" s="122">
        <v>48289</v>
      </c>
      <c r="H59" s="115">
        <f t="shared" si="8"/>
        <v>43906</v>
      </c>
      <c r="I59" s="114">
        <f aca="true" t="shared" si="12" ref="I59:I90">IF(WEEKDAY(H59)=7,H59+2,IF(WEEKDAY(H59)=1,H59+1,H59))</f>
        <v>43906</v>
      </c>
      <c r="J59" s="113">
        <f t="shared" si="9"/>
        <v>43906</v>
      </c>
      <c r="K59" s="112">
        <f t="shared" si="7"/>
        <v>43900</v>
      </c>
      <c r="L59" s="130">
        <v>52000000</v>
      </c>
      <c r="M59" s="110">
        <f t="shared" si="11"/>
        <v>5200000000000</v>
      </c>
      <c r="N59" s="153">
        <v>6.9</v>
      </c>
    </row>
    <row r="60" spans="1:14" ht="16.5" customHeight="1">
      <c r="A60" s="109">
        <v>56</v>
      </c>
      <c r="B60" s="117" t="s">
        <v>317</v>
      </c>
      <c r="C60" s="117" t="s">
        <v>318</v>
      </c>
      <c r="D60" s="124" t="s">
        <v>2</v>
      </c>
      <c r="E60" s="124">
        <v>30</v>
      </c>
      <c r="F60" s="122">
        <v>42810</v>
      </c>
      <c r="G60" s="122">
        <v>53767</v>
      </c>
      <c r="H60" s="115">
        <f t="shared" si="8"/>
        <v>43906</v>
      </c>
      <c r="I60" s="114">
        <f t="shared" si="12"/>
        <v>43906</v>
      </c>
      <c r="J60" s="113">
        <f t="shared" si="9"/>
        <v>43906</v>
      </c>
      <c r="K60" s="112">
        <f t="shared" si="7"/>
        <v>43900</v>
      </c>
      <c r="L60" s="130">
        <v>56670000</v>
      </c>
      <c r="M60" s="110">
        <f t="shared" si="11"/>
        <v>5667000000000</v>
      </c>
      <c r="N60" s="153">
        <v>7.9</v>
      </c>
    </row>
    <row r="61" spans="1:14" ht="16.5" customHeight="1">
      <c r="A61" s="109">
        <v>57</v>
      </c>
      <c r="B61" s="125" t="s">
        <v>430</v>
      </c>
      <c r="C61" s="117" t="s">
        <v>429</v>
      </c>
      <c r="D61" s="124" t="s">
        <v>2</v>
      </c>
      <c r="E61" s="124">
        <v>5</v>
      </c>
      <c r="F61" s="122">
        <v>43181</v>
      </c>
      <c r="G61" s="122">
        <v>45007</v>
      </c>
      <c r="H61" s="115">
        <f t="shared" si="8"/>
        <v>43912</v>
      </c>
      <c r="I61" s="114">
        <f t="shared" si="12"/>
        <v>43913</v>
      </c>
      <c r="J61" s="113">
        <f t="shared" si="9"/>
        <v>43913</v>
      </c>
      <c r="K61" s="112">
        <f t="shared" si="7"/>
        <v>43907</v>
      </c>
      <c r="L61" s="130">
        <v>51050000</v>
      </c>
      <c r="M61" s="110">
        <f t="shared" si="11"/>
        <v>5105000000000</v>
      </c>
      <c r="N61" s="153">
        <v>2.9</v>
      </c>
    </row>
    <row r="62" spans="1:14" ht="16.5" customHeight="1">
      <c r="A62" s="109">
        <v>58</v>
      </c>
      <c r="B62" s="117" t="s">
        <v>428</v>
      </c>
      <c r="C62" s="117" t="s">
        <v>427</v>
      </c>
      <c r="D62" s="124" t="s">
        <v>2</v>
      </c>
      <c r="E62" s="124">
        <v>7</v>
      </c>
      <c r="F62" s="122">
        <v>43181</v>
      </c>
      <c r="G62" s="122">
        <v>45738</v>
      </c>
      <c r="H62" s="115">
        <f t="shared" si="8"/>
        <v>43912</v>
      </c>
      <c r="I62" s="114">
        <f t="shared" si="12"/>
        <v>43913</v>
      </c>
      <c r="J62" s="113">
        <f t="shared" si="9"/>
        <v>43913</v>
      </c>
      <c r="K62" s="112">
        <f t="shared" si="7"/>
        <v>43907</v>
      </c>
      <c r="L62" s="130">
        <v>11000000</v>
      </c>
      <c r="M62" s="110">
        <f t="shared" si="11"/>
        <v>1100000000000</v>
      </c>
      <c r="N62" s="153">
        <v>3.4</v>
      </c>
    </row>
    <row r="63" spans="1:14" ht="16.5" customHeight="1">
      <c r="A63" s="109">
        <v>59</v>
      </c>
      <c r="B63" s="117" t="s">
        <v>319</v>
      </c>
      <c r="C63" s="117" t="s">
        <v>320</v>
      </c>
      <c r="D63" s="124" t="s">
        <v>2</v>
      </c>
      <c r="E63" s="124">
        <v>7</v>
      </c>
      <c r="F63" s="122">
        <v>42817</v>
      </c>
      <c r="G63" s="122">
        <v>45374</v>
      </c>
      <c r="H63" s="115">
        <f t="shared" si="8"/>
        <v>43913</v>
      </c>
      <c r="I63" s="114">
        <f t="shared" si="12"/>
        <v>43913</v>
      </c>
      <c r="J63" s="113">
        <f t="shared" si="9"/>
        <v>43913</v>
      </c>
      <c r="K63" s="112">
        <f t="shared" si="7"/>
        <v>43907</v>
      </c>
      <c r="L63" s="130">
        <v>51700000</v>
      </c>
      <c r="M63" s="110">
        <f t="shared" si="11"/>
        <v>5170000000000</v>
      </c>
      <c r="N63" s="153">
        <v>5.4</v>
      </c>
    </row>
    <row r="64" spans="1:14" ht="16.5" customHeight="1">
      <c r="A64" s="109">
        <v>60</v>
      </c>
      <c r="B64" s="117" t="s">
        <v>229</v>
      </c>
      <c r="C64" s="117" t="s">
        <v>230</v>
      </c>
      <c r="D64" s="124" t="s">
        <v>2</v>
      </c>
      <c r="E64" s="124">
        <v>5</v>
      </c>
      <c r="F64" s="122">
        <v>42453</v>
      </c>
      <c r="G64" s="122">
        <v>44279</v>
      </c>
      <c r="H64" s="115">
        <f t="shared" si="8"/>
        <v>43914</v>
      </c>
      <c r="I64" s="114">
        <f t="shared" si="12"/>
        <v>43914</v>
      </c>
      <c r="J64" s="113">
        <f t="shared" si="9"/>
        <v>43914</v>
      </c>
      <c r="K64" s="112">
        <f t="shared" si="7"/>
        <v>43908</v>
      </c>
      <c r="L64" s="130">
        <v>60000000</v>
      </c>
      <c r="M64" s="110">
        <f t="shared" si="11"/>
        <v>6000000000000</v>
      </c>
      <c r="N64" s="153">
        <v>6.3</v>
      </c>
    </row>
    <row r="65" spans="1:14" ht="16.5" customHeight="1">
      <c r="A65" s="109">
        <v>61</v>
      </c>
      <c r="B65" s="117" t="s">
        <v>426</v>
      </c>
      <c r="C65" s="117" t="s">
        <v>425</v>
      </c>
      <c r="D65" s="124" t="s">
        <v>2</v>
      </c>
      <c r="E65" s="124">
        <v>30</v>
      </c>
      <c r="F65" s="122">
        <v>43188</v>
      </c>
      <c r="G65" s="122">
        <v>54146</v>
      </c>
      <c r="H65" s="115">
        <f t="shared" si="8"/>
        <v>43919</v>
      </c>
      <c r="I65" s="114">
        <f t="shared" si="12"/>
        <v>43920</v>
      </c>
      <c r="J65" s="113">
        <f t="shared" si="9"/>
        <v>43920</v>
      </c>
      <c r="K65" s="112">
        <f t="shared" si="7"/>
        <v>43914</v>
      </c>
      <c r="L65" s="130">
        <v>7500000</v>
      </c>
      <c r="M65" s="110">
        <f t="shared" si="11"/>
        <v>750000000000</v>
      </c>
      <c r="N65" s="153">
        <v>5.4</v>
      </c>
    </row>
    <row r="66" spans="1:14" ht="16.5" customHeight="1">
      <c r="A66" s="109">
        <v>62</v>
      </c>
      <c r="B66" s="117" t="s">
        <v>321</v>
      </c>
      <c r="C66" s="117" t="s">
        <v>322</v>
      </c>
      <c r="D66" s="124" t="s">
        <v>2</v>
      </c>
      <c r="E66" s="124">
        <v>20</v>
      </c>
      <c r="F66" s="122">
        <v>42824</v>
      </c>
      <c r="G66" s="122">
        <v>50129</v>
      </c>
      <c r="H66" s="115">
        <f t="shared" si="8"/>
        <v>43920</v>
      </c>
      <c r="I66" s="114">
        <f t="shared" si="12"/>
        <v>43920</v>
      </c>
      <c r="J66" s="113">
        <f t="shared" si="9"/>
        <v>43920</v>
      </c>
      <c r="K66" s="112">
        <f t="shared" si="7"/>
        <v>43914</v>
      </c>
      <c r="L66" s="130">
        <v>51300000</v>
      </c>
      <c r="M66" s="110">
        <f t="shared" si="11"/>
        <v>5130000000000</v>
      </c>
      <c r="N66" s="153">
        <v>7.4</v>
      </c>
    </row>
    <row r="67" spans="1:14" ht="16.5" customHeight="1">
      <c r="A67" s="109">
        <v>63</v>
      </c>
      <c r="B67" s="131" t="s">
        <v>35</v>
      </c>
      <c r="C67" s="131" t="s">
        <v>36</v>
      </c>
      <c r="D67" s="116" t="s">
        <v>0</v>
      </c>
      <c r="E67" s="109">
        <v>15</v>
      </c>
      <c r="F67" s="131" t="s">
        <v>37</v>
      </c>
      <c r="G67" s="131" t="s">
        <v>38</v>
      </c>
      <c r="H67" s="115">
        <f t="shared" si="8"/>
        <v>43926</v>
      </c>
      <c r="I67" s="114">
        <f t="shared" si="12"/>
        <v>43927</v>
      </c>
      <c r="J67" s="113">
        <f t="shared" si="9"/>
        <v>43927</v>
      </c>
      <c r="K67" s="132">
        <v>43920</v>
      </c>
      <c r="L67" s="110">
        <v>1000000</v>
      </c>
      <c r="M67" s="110">
        <f t="shared" si="11"/>
        <v>100000000000</v>
      </c>
      <c r="N67" s="155">
        <v>9.25</v>
      </c>
    </row>
    <row r="68" spans="1:14" ht="16.5" customHeight="1">
      <c r="A68" s="109">
        <v>64</v>
      </c>
      <c r="B68" s="117" t="s">
        <v>231</v>
      </c>
      <c r="C68" s="117" t="s">
        <v>232</v>
      </c>
      <c r="D68" s="124" t="s">
        <v>2</v>
      </c>
      <c r="E68" s="124">
        <v>5</v>
      </c>
      <c r="F68" s="122">
        <v>42467</v>
      </c>
      <c r="G68" s="122">
        <v>44293</v>
      </c>
      <c r="H68" s="115">
        <f t="shared" si="8"/>
        <v>43928</v>
      </c>
      <c r="I68" s="114">
        <f t="shared" si="12"/>
        <v>43928</v>
      </c>
      <c r="J68" s="113">
        <f t="shared" si="9"/>
        <v>43928</v>
      </c>
      <c r="K68" s="132">
        <v>43921</v>
      </c>
      <c r="L68" s="134">
        <v>51770000</v>
      </c>
      <c r="M68" s="110">
        <f t="shared" si="11"/>
        <v>5177000000000</v>
      </c>
      <c r="N68" s="153">
        <v>6.4</v>
      </c>
    </row>
    <row r="69" spans="1:14" ht="16.5" customHeight="1">
      <c r="A69" s="109">
        <v>65</v>
      </c>
      <c r="B69" s="117" t="s">
        <v>323</v>
      </c>
      <c r="C69" s="117" t="s">
        <v>324</v>
      </c>
      <c r="D69" s="124" t="s">
        <v>2</v>
      </c>
      <c r="E69" s="124">
        <v>30</v>
      </c>
      <c r="F69" s="122">
        <v>42832</v>
      </c>
      <c r="G69" s="122">
        <v>53789</v>
      </c>
      <c r="H69" s="115">
        <f aca="true" t="shared" si="13" ref="H69:H100">DATE(2020,MONTH(G69),DAY(G69))</f>
        <v>43928</v>
      </c>
      <c r="I69" s="114">
        <f t="shared" si="12"/>
        <v>43928</v>
      </c>
      <c r="J69" s="113">
        <f aca="true" t="shared" si="14" ref="J69:J100">+I69</f>
        <v>43928</v>
      </c>
      <c r="K69" s="132">
        <v>43921</v>
      </c>
      <c r="L69" s="130">
        <v>56650000</v>
      </c>
      <c r="M69" s="110">
        <f t="shared" si="11"/>
        <v>5665000000000</v>
      </c>
      <c r="N69" s="153">
        <v>7.8</v>
      </c>
    </row>
    <row r="70" spans="1:14" ht="16.5" customHeight="1">
      <c r="A70" s="109">
        <v>66</v>
      </c>
      <c r="B70" s="117" t="s">
        <v>233</v>
      </c>
      <c r="C70" s="117" t="s">
        <v>234</v>
      </c>
      <c r="D70" s="124" t="s">
        <v>2</v>
      </c>
      <c r="E70" s="124">
        <v>15</v>
      </c>
      <c r="F70" s="122">
        <v>42474</v>
      </c>
      <c r="G70" s="122">
        <v>47952</v>
      </c>
      <c r="H70" s="115">
        <f t="shared" si="13"/>
        <v>43935</v>
      </c>
      <c r="I70" s="114">
        <f t="shared" si="12"/>
        <v>43935</v>
      </c>
      <c r="J70" s="113">
        <f t="shared" si="14"/>
        <v>43935</v>
      </c>
      <c r="K70" s="112">
        <f aca="true" t="shared" si="15" ref="K70:K76">IF(WEEKDAY(I70)=6,I70-4,I70-6)</f>
        <v>43929</v>
      </c>
      <c r="L70" s="130">
        <v>62890000</v>
      </c>
      <c r="M70" s="110">
        <f t="shared" si="11"/>
        <v>6289000000000</v>
      </c>
      <c r="N70" s="153">
        <v>7.6</v>
      </c>
    </row>
    <row r="71" spans="1:14" ht="16.5" customHeight="1">
      <c r="A71" s="109">
        <v>67</v>
      </c>
      <c r="B71" s="117" t="s">
        <v>424</v>
      </c>
      <c r="C71" s="117" t="s">
        <v>333</v>
      </c>
      <c r="D71" s="124" t="s">
        <v>2</v>
      </c>
      <c r="E71" s="124">
        <v>5</v>
      </c>
      <c r="F71" s="122">
        <v>42859</v>
      </c>
      <c r="G71" s="122">
        <v>44665</v>
      </c>
      <c r="H71" s="115">
        <f t="shared" si="13"/>
        <v>43935</v>
      </c>
      <c r="I71" s="114">
        <f t="shared" si="12"/>
        <v>43935</v>
      </c>
      <c r="J71" s="113">
        <f t="shared" si="14"/>
        <v>43935</v>
      </c>
      <c r="K71" s="112">
        <f t="shared" si="15"/>
        <v>43929</v>
      </c>
      <c r="L71" s="130">
        <v>55430000</v>
      </c>
      <c r="M71" s="110">
        <f t="shared" si="11"/>
        <v>5543000000000</v>
      </c>
      <c r="N71" s="153">
        <v>5.2</v>
      </c>
    </row>
    <row r="72" spans="1:14" ht="16.5" customHeight="1">
      <c r="A72" s="109">
        <v>68</v>
      </c>
      <c r="B72" s="117" t="s">
        <v>151</v>
      </c>
      <c r="C72" s="117" t="s">
        <v>152</v>
      </c>
      <c r="D72" s="116" t="s">
        <v>2</v>
      </c>
      <c r="E72" s="109">
        <v>5</v>
      </c>
      <c r="F72" s="113">
        <v>42109</v>
      </c>
      <c r="G72" s="113">
        <v>43936</v>
      </c>
      <c r="H72" s="115">
        <f t="shared" si="13"/>
        <v>43936</v>
      </c>
      <c r="I72" s="114">
        <f t="shared" si="12"/>
        <v>43936</v>
      </c>
      <c r="J72" s="113">
        <f t="shared" si="14"/>
        <v>43936</v>
      </c>
      <c r="K72" s="112">
        <f t="shared" si="15"/>
        <v>43930</v>
      </c>
      <c r="L72" s="110">
        <v>91799473</v>
      </c>
      <c r="M72" s="110">
        <f t="shared" si="11"/>
        <v>9179947300000</v>
      </c>
      <c r="N72" s="164">
        <v>5.4</v>
      </c>
    </row>
    <row r="73" spans="1:14" ht="16.5" customHeight="1">
      <c r="A73" s="109">
        <v>69</v>
      </c>
      <c r="B73" s="117" t="s">
        <v>325</v>
      </c>
      <c r="C73" s="117" t="s">
        <v>326</v>
      </c>
      <c r="D73" s="124" t="s">
        <v>2</v>
      </c>
      <c r="E73" s="124">
        <v>30</v>
      </c>
      <c r="F73" s="122">
        <v>42845</v>
      </c>
      <c r="G73" s="122">
        <v>53802</v>
      </c>
      <c r="H73" s="115">
        <f t="shared" si="13"/>
        <v>43941</v>
      </c>
      <c r="I73" s="114">
        <f t="shared" si="12"/>
        <v>43941</v>
      </c>
      <c r="J73" s="113">
        <f t="shared" si="14"/>
        <v>43941</v>
      </c>
      <c r="K73" s="112">
        <f t="shared" si="15"/>
        <v>43935</v>
      </c>
      <c r="L73" s="130">
        <v>58792000</v>
      </c>
      <c r="M73" s="110">
        <f t="shared" si="11"/>
        <v>5879200000000</v>
      </c>
      <c r="N73" s="153">
        <v>7.6</v>
      </c>
    </row>
    <row r="74" spans="1:14" ht="16.5" customHeight="1">
      <c r="A74" s="109">
        <v>70</v>
      </c>
      <c r="B74" s="117" t="s">
        <v>235</v>
      </c>
      <c r="C74" s="117" t="s">
        <v>236</v>
      </c>
      <c r="D74" s="124" t="s">
        <v>2</v>
      </c>
      <c r="E74" s="124">
        <v>5</v>
      </c>
      <c r="F74" s="122">
        <v>42481</v>
      </c>
      <c r="G74" s="122">
        <v>44307</v>
      </c>
      <c r="H74" s="115">
        <f t="shared" si="13"/>
        <v>43942</v>
      </c>
      <c r="I74" s="114">
        <f t="shared" si="12"/>
        <v>43942</v>
      </c>
      <c r="J74" s="113">
        <f t="shared" si="14"/>
        <v>43942</v>
      </c>
      <c r="K74" s="112">
        <f t="shared" si="15"/>
        <v>43936</v>
      </c>
      <c r="L74" s="130">
        <v>48535000</v>
      </c>
      <c r="M74" s="110">
        <f t="shared" si="11"/>
        <v>4853500000000</v>
      </c>
      <c r="N74" s="153">
        <v>6.4</v>
      </c>
    </row>
    <row r="75" spans="1:14" ht="16.5" customHeight="1">
      <c r="A75" s="109">
        <v>71</v>
      </c>
      <c r="B75" s="117" t="s">
        <v>327</v>
      </c>
      <c r="C75" s="117" t="s">
        <v>328</v>
      </c>
      <c r="D75" s="124" t="s">
        <v>2</v>
      </c>
      <c r="E75" s="124">
        <v>15</v>
      </c>
      <c r="F75" s="122">
        <v>42852</v>
      </c>
      <c r="G75" s="122">
        <v>48331</v>
      </c>
      <c r="H75" s="115">
        <f t="shared" si="13"/>
        <v>43948</v>
      </c>
      <c r="I75" s="114">
        <f t="shared" si="12"/>
        <v>43948</v>
      </c>
      <c r="J75" s="113">
        <f t="shared" si="14"/>
        <v>43948</v>
      </c>
      <c r="K75" s="112">
        <f t="shared" si="15"/>
        <v>43942</v>
      </c>
      <c r="L75" s="130">
        <v>58000000</v>
      </c>
      <c r="M75" s="110">
        <f t="shared" si="11"/>
        <v>5800000000000</v>
      </c>
      <c r="N75" s="153">
        <v>6.7</v>
      </c>
    </row>
    <row r="76" spans="1:14" ht="16.5" customHeight="1">
      <c r="A76" s="109">
        <v>72</v>
      </c>
      <c r="B76" s="117" t="s">
        <v>239</v>
      </c>
      <c r="C76" s="117" t="s">
        <v>240</v>
      </c>
      <c r="D76" s="124" t="s">
        <v>2</v>
      </c>
      <c r="E76" s="124">
        <v>5</v>
      </c>
      <c r="F76" s="122">
        <v>42488</v>
      </c>
      <c r="G76" s="122">
        <v>44314</v>
      </c>
      <c r="H76" s="115">
        <f t="shared" si="13"/>
        <v>43949</v>
      </c>
      <c r="I76" s="114">
        <f t="shared" si="12"/>
        <v>43949</v>
      </c>
      <c r="J76" s="113">
        <f t="shared" si="14"/>
        <v>43949</v>
      </c>
      <c r="K76" s="112">
        <f t="shared" si="15"/>
        <v>43943</v>
      </c>
      <c r="L76" s="130">
        <v>63000000</v>
      </c>
      <c r="M76" s="110">
        <f t="shared" si="11"/>
        <v>6300000000000</v>
      </c>
      <c r="N76" s="153">
        <v>6.3</v>
      </c>
    </row>
    <row r="77" spans="1:14" ht="16.5" customHeight="1">
      <c r="A77" s="109">
        <v>73</v>
      </c>
      <c r="B77" s="117" t="s">
        <v>329</v>
      </c>
      <c r="C77" s="117" t="s">
        <v>330</v>
      </c>
      <c r="D77" s="124" t="s">
        <v>2</v>
      </c>
      <c r="E77" s="124">
        <v>10</v>
      </c>
      <c r="F77" s="122">
        <v>42859</v>
      </c>
      <c r="G77" s="122">
        <v>46511</v>
      </c>
      <c r="H77" s="115">
        <f t="shared" si="13"/>
        <v>43955</v>
      </c>
      <c r="I77" s="114">
        <f t="shared" si="12"/>
        <v>43955</v>
      </c>
      <c r="J77" s="113">
        <f t="shared" si="14"/>
        <v>43955</v>
      </c>
      <c r="K77" s="132">
        <v>43945</v>
      </c>
      <c r="L77" s="130">
        <v>53000000</v>
      </c>
      <c r="M77" s="110">
        <f t="shared" si="11"/>
        <v>5300000000000</v>
      </c>
      <c r="N77" s="153">
        <v>6</v>
      </c>
    </row>
    <row r="78" spans="1:14" ht="16.5" customHeight="1">
      <c r="A78" s="109">
        <v>74</v>
      </c>
      <c r="B78" s="117" t="s">
        <v>331</v>
      </c>
      <c r="C78" s="117" t="s">
        <v>332</v>
      </c>
      <c r="D78" s="124" t="s">
        <v>2</v>
      </c>
      <c r="E78" s="124">
        <v>15</v>
      </c>
      <c r="F78" s="122">
        <v>42859</v>
      </c>
      <c r="G78" s="122">
        <v>48338</v>
      </c>
      <c r="H78" s="115">
        <f t="shared" si="13"/>
        <v>43955</v>
      </c>
      <c r="I78" s="114">
        <f t="shared" si="12"/>
        <v>43955</v>
      </c>
      <c r="J78" s="113">
        <f t="shared" si="14"/>
        <v>43955</v>
      </c>
      <c r="K78" s="132">
        <v>43945</v>
      </c>
      <c r="L78" s="130">
        <v>23900000</v>
      </c>
      <c r="M78" s="110">
        <f t="shared" si="11"/>
        <v>2390000000000</v>
      </c>
      <c r="N78" s="153">
        <v>6.7</v>
      </c>
    </row>
    <row r="79" spans="1:14" ht="16.5" customHeight="1">
      <c r="A79" s="109">
        <v>75</v>
      </c>
      <c r="B79" s="117" t="s">
        <v>241</v>
      </c>
      <c r="C79" s="117" t="s">
        <v>242</v>
      </c>
      <c r="D79" s="124" t="s">
        <v>2</v>
      </c>
      <c r="E79" s="124">
        <v>5</v>
      </c>
      <c r="F79" s="122">
        <v>42495</v>
      </c>
      <c r="G79" s="122">
        <v>44321</v>
      </c>
      <c r="H79" s="115">
        <f t="shared" si="13"/>
        <v>43956</v>
      </c>
      <c r="I79" s="114">
        <f t="shared" si="12"/>
        <v>43956</v>
      </c>
      <c r="J79" s="113">
        <f t="shared" si="14"/>
        <v>43956</v>
      </c>
      <c r="K79" s="132">
        <v>43948</v>
      </c>
      <c r="L79" s="130">
        <v>52000000</v>
      </c>
      <c r="M79" s="110">
        <f t="shared" si="11"/>
        <v>5200000000000</v>
      </c>
      <c r="N79" s="153">
        <v>6.3</v>
      </c>
    </row>
    <row r="80" spans="1:14" ht="16.5" customHeight="1">
      <c r="A80" s="109">
        <v>76</v>
      </c>
      <c r="B80" s="117" t="s">
        <v>334</v>
      </c>
      <c r="C80" s="117" t="s">
        <v>335</v>
      </c>
      <c r="D80" s="124" t="s">
        <v>2</v>
      </c>
      <c r="E80" s="124">
        <v>20</v>
      </c>
      <c r="F80" s="122">
        <v>42866</v>
      </c>
      <c r="G80" s="122">
        <v>50171</v>
      </c>
      <c r="H80" s="115">
        <f t="shared" si="13"/>
        <v>43962</v>
      </c>
      <c r="I80" s="114">
        <f t="shared" si="12"/>
        <v>43962</v>
      </c>
      <c r="J80" s="113">
        <f t="shared" si="14"/>
        <v>43962</v>
      </c>
      <c r="K80" s="112">
        <f aca="true" t="shared" si="16" ref="K80:K111">IF(WEEKDAY(I80)=6,I80-4,I80-6)</f>
        <v>43956</v>
      </c>
      <c r="L80" s="130">
        <v>55180000</v>
      </c>
      <c r="M80" s="110">
        <f t="shared" si="11"/>
        <v>5518000000000</v>
      </c>
      <c r="N80" s="153">
        <v>7</v>
      </c>
    </row>
    <row r="81" spans="1:14" ht="16.5" customHeight="1">
      <c r="A81" s="109">
        <v>77</v>
      </c>
      <c r="B81" s="117" t="s">
        <v>423</v>
      </c>
      <c r="C81" s="117" t="s">
        <v>422</v>
      </c>
      <c r="D81" s="124" t="s">
        <v>2</v>
      </c>
      <c r="E81" s="109">
        <v>10</v>
      </c>
      <c r="F81" s="113">
        <v>43594</v>
      </c>
      <c r="G81" s="113">
        <v>47247</v>
      </c>
      <c r="H81" s="115">
        <f t="shared" si="13"/>
        <v>43960</v>
      </c>
      <c r="I81" s="114">
        <f t="shared" si="12"/>
        <v>43962</v>
      </c>
      <c r="J81" s="113">
        <f t="shared" si="14"/>
        <v>43962</v>
      </c>
      <c r="K81" s="112">
        <f t="shared" si="16"/>
        <v>43956</v>
      </c>
      <c r="L81" s="130">
        <v>132120000</v>
      </c>
      <c r="M81" s="110">
        <f>L81*100000</f>
        <v>13212000000000</v>
      </c>
      <c r="N81" s="153">
        <v>4.7</v>
      </c>
    </row>
    <row r="82" spans="1:14" ht="16.5" customHeight="1">
      <c r="A82" s="109">
        <v>78</v>
      </c>
      <c r="B82" s="117" t="s">
        <v>243</v>
      </c>
      <c r="C82" s="117" t="s">
        <v>244</v>
      </c>
      <c r="D82" s="124" t="s">
        <v>2</v>
      </c>
      <c r="E82" s="124">
        <v>5</v>
      </c>
      <c r="F82" s="122">
        <v>42502</v>
      </c>
      <c r="G82" s="122">
        <v>44328</v>
      </c>
      <c r="H82" s="115">
        <f t="shared" si="13"/>
        <v>43963</v>
      </c>
      <c r="I82" s="114">
        <f t="shared" si="12"/>
        <v>43963</v>
      </c>
      <c r="J82" s="113">
        <f t="shared" si="14"/>
        <v>43963</v>
      </c>
      <c r="K82" s="112">
        <f t="shared" si="16"/>
        <v>43957</v>
      </c>
      <c r="L82" s="130">
        <v>73000000</v>
      </c>
      <c r="M82" s="110">
        <f aca="true" t="shared" si="17" ref="M82:M89">+L82*100000</f>
        <v>7300000000000</v>
      </c>
      <c r="N82" s="153">
        <v>6.2</v>
      </c>
    </row>
    <row r="83" spans="1:14" ht="16.5" customHeight="1">
      <c r="A83" s="109">
        <v>79</v>
      </c>
      <c r="B83" s="131" t="s">
        <v>40</v>
      </c>
      <c r="C83" s="131" t="s">
        <v>41</v>
      </c>
      <c r="D83" s="116" t="s">
        <v>0</v>
      </c>
      <c r="E83" s="109">
        <v>15</v>
      </c>
      <c r="F83" s="131" t="s">
        <v>42</v>
      </c>
      <c r="G83" s="131" t="s">
        <v>43</v>
      </c>
      <c r="H83" s="115">
        <f t="shared" si="13"/>
        <v>43968</v>
      </c>
      <c r="I83" s="114">
        <f t="shared" si="12"/>
        <v>43969</v>
      </c>
      <c r="J83" s="113">
        <f t="shared" si="14"/>
        <v>43969</v>
      </c>
      <c r="K83" s="112">
        <f t="shared" si="16"/>
        <v>43963</v>
      </c>
      <c r="L83" s="110">
        <v>50000</v>
      </c>
      <c r="M83" s="110">
        <f t="shared" si="17"/>
        <v>5000000000</v>
      </c>
      <c r="N83" s="165">
        <v>9.1</v>
      </c>
    </row>
    <row r="84" spans="1:14" ht="16.5" customHeight="1">
      <c r="A84" s="109">
        <v>80</v>
      </c>
      <c r="B84" s="117" t="s">
        <v>336</v>
      </c>
      <c r="C84" s="117" t="s">
        <v>337</v>
      </c>
      <c r="D84" s="124" t="s">
        <v>2</v>
      </c>
      <c r="E84" s="109">
        <v>7</v>
      </c>
      <c r="F84" s="122">
        <v>42873</v>
      </c>
      <c r="G84" s="122">
        <v>45430</v>
      </c>
      <c r="H84" s="115">
        <f t="shared" si="13"/>
        <v>43969</v>
      </c>
      <c r="I84" s="114">
        <f t="shared" si="12"/>
        <v>43969</v>
      </c>
      <c r="J84" s="113">
        <f t="shared" si="14"/>
        <v>43969</v>
      </c>
      <c r="K84" s="112">
        <f t="shared" si="16"/>
        <v>43963</v>
      </c>
      <c r="L84" s="111">
        <v>52500000</v>
      </c>
      <c r="M84" s="110">
        <f t="shared" si="17"/>
        <v>5250000000000</v>
      </c>
      <c r="N84" s="152">
        <v>5.4</v>
      </c>
    </row>
    <row r="85" spans="1:14" ht="16.5" customHeight="1">
      <c r="A85" s="109">
        <v>81</v>
      </c>
      <c r="B85" s="117" t="s">
        <v>245</v>
      </c>
      <c r="C85" s="117" t="s">
        <v>246</v>
      </c>
      <c r="D85" s="124" t="s">
        <v>2</v>
      </c>
      <c r="E85" s="124">
        <v>5</v>
      </c>
      <c r="F85" s="122">
        <v>42509</v>
      </c>
      <c r="G85" s="122">
        <v>44335</v>
      </c>
      <c r="H85" s="115">
        <f t="shared" si="13"/>
        <v>43970</v>
      </c>
      <c r="I85" s="114">
        <f t="shared" si="12"/>
        <v>43970</v>
      </c>
      <c r="J85" s="113">
        <f t="shared" si="14"/>
        <v>43970</v>
      </c>
      <c r="K85" s="112">
        <f t="shared" si="16"/>
        <v>43964</v>
      </c>
      <c r="L85" s="130">
        <v>99000000</v>
      </c>
      <c r="M85" s="110">
        <f t="shared" si="17"/>
        <v>9900000000000</v>
      </c>
      <c r="N85" s="153">
        <v>6.1</v>
      </c>
    </row>
    <row r="86" spans="1:14" ht="16.5" customHeight="1">
      <c r="A86" s="109">
        <v>82</v>
      </c>
      <c r="B86" s="117" t="s">
        <v>421</v>
      </c>
      <c r="C86" s="117" t="s">
        <v>420</v>
      </c>
      <c r="D86" s="124" t="s">
        <v>2</v>
      </c>
      <c r="E86" s="124">
        <v>10</v>
      </c>
      <c r="F86" s="122">
        <v>43244</v>
      </c>
      <c r="G86" s="122">
        <v>46897</v>
      </c>
      <c r="H86" s="115">
        <f t="shared" si="13"/>
        <v>43975</v>
      </c>
      <c r="I86" s="114">
        <f t="shared" si="12"/>
        <v>43976</v>
      </c>
      <c r="J86" s="113">
        <f t="shared" si="14"/>
        <v>43976</v>
      </c>
      <c r="K86" s="112">
        <f t="shared" si="16"/>
        <v>43970</v>
      </c>
      <c r="L86" s="130">
        <v>72000000</v>
      </c>
      <c r="M86" s="110">
        <f t="shared" si="17"/>
        <v>7200000000000</v>
      </c>
      <c r="N86" s="153">
        <v>4.2</v>
      </c>
    </row>
    <row r="87" spans="1:14" ht="16.5" customHeight="1">
      <c r="A87" s="109">
        <v>83</v>
      </c>
      <c r="B87" s="131" t="s">
        <v>44</v>
      </c>
      <c r="C87" s="131" t="s">
        <v>45</v>
      </c>
      <c r="D87" s="116" t="s">
        <v>2</v>
      </c>
      <c r="E87" s="109">
        <v>10</v>
      </c>
      <c r="F87" s="131" t="s">
        <v>46</v>
      </c>
      <c r="G87" s="131" t="s">
        <v>47</v>
      </c>
      <c r="H87" s="115">
        <f t="shared" si="13"/>
        <v>43982</v>
      </c>
      <c r="I87" s="114">
        <f t="shared" si="12"/>
        <v>43983</v>
      </c>
      <c r="J87" s="113">
        <f t="shared" si="14"/>
        <v>43983</v>
      </c>
      <c r="K87" s="112">
        <f t="shared" si="16"/>
        <v>43977</v>
      </c>
      <c r="L87" s="110">
        <v>13500000</v>
      </c>
      <c r="M87" s="110">
        <f t="shared" si="17"/>
        <v>1350000000000</v>
      </c>
      <c r="N87" s="165">
        <v>9.5</v>
      </c>
    </row>
    <row r="88" spans="1:14" ht="16.5" customHeight="1">
      <c r="A88" s="109">
        <v>84</v>
      </c>
      <c r="B88" s="117" t="s">
        <v>94</v>
      </c>
      <c r="C88" s="125" t="s">
        <v>110</v>
      </c>
      <c r="D88" s="127" t="s">
        <v>2</v>
      </c>
      <c r="E88" s="109">
        <v>10</v>
      </c>
      <c r="F88" s="113">
        <v>41790</v>
      </c>
      <c r="G88" s="113">
        <v>45443</v>
      </c>
      <c r="H88" s="115">
        <f t="shared" si="13"/>
        <v>43982</v>
      </c>
      <c r="I88" s="114">
        <f t="shared" si="12"/>
        <v>43983</v>
      </c>
      <c r="J88" s="113">
        <f t="shared" si="14"/>
        <v>43983</v>
      </c>
      <c r="K88" s="112">
        <f t="shared" si="16"/>
        <v>43977</v>
      </c>
      <c r="L88" s="111">
        <v>72039000</v>
      </c>
      <c r="M88" s="110">
        <f t="shared" si="17"/>
        <v>7203900000000</v>
      </c>
      <c r="N88" s="165">
        <v>8.7</v>
      </c>
    </row>
    <row r="89" spans="1:14" ht="16.5" customHeight="1">
      <c r="A89" s="109">
        <v>85</v>
      </c>
      <c r="B89" s="117" t="s">
        <v>153</v>
      </c>
      <c r="C89" s="117" t="s">
        <v>154</v>
      </c>
      <c r="D89" s="116" t="s">
        <v>2</v>
      </c>
      <c r="E89" s="109">
        <v>15</v>
      </c>
      <c r="F89" s="113">
        <v>42155</v>
      </c>
      <c r="G89" s="113">
        <v>47634</v>
      </c>
      <c r="H89" s="115">
        <f t="shared" si="13"/>
        <v>43982</v>
      </c>
      <c r="I89" s="114">
        <f t="shared" si="12"/>
        <v>43983</v>
      </c>
      <c r="J89" s="113">
        <f t="shared" si="14"/>
        <v>43983</v>
      </c>
      <c r="K89" s="112">
        <f t="shared" si="16"/>
        <v>43977</v>
      </c>
      <c r="L89" s="110">
        <v>43576000</v>
      </c>
      <c r="M89" s="110">
        <f t="shared" si="17"/>
        <v>4357600000000</v>
      </c>
      <c r="N89" s="164">
        <v>7.6</v>
      </c>
    </row>
    <row r="90" spans="1:14" ht="16.5" customHeight="1">
      <c r="A90" s="109">
        <v>86</v>
      </c>
      <c r="B90" s="117" t="s">
        <v>419</v>
      </c>
      <c r="C90" s="117" t="s">
        <v>418</v>
      </c>
      <c r="D90" s="124" t="s">
        <v>2</v>
      </c>
      <c r="E90" s="124">
        <v>15</v>
      </c>
      <c r="F90" s="113">
        <v>43615</v>
      </c>
      <c r="G90" s="113">
        <v>49094</v>
      </c>
      <c r="H90" s="115">
        <f t="shared" si="13"/>
        <v>43981</v>
      </c>
      <c r="I90" s="114">
        <f t="shared" si="12"/>
        <v>43983</v>
      </c>
      <c r="J90" s="113">
        <f t="shared" si="14"/>
        <v>43983</v>
      </c>
      <c r="K90" s="112">
        <f t="shared" si="16"/>
        <v>43977</v>
      </c>
      <c r="L90" s="130">
        <v>124330000</v>
      </c>
      <c r="M90" s="110">
        <f>L90*100000</f>
        <v>12433000000000</v>
      </c>
      <c r="N90" s="153">
        <v>5</v>
      </c>
    </row>
    <row r="91" spans="1:14" ht="16.5" customHeight="1">
      <c r="A91" s="109">
        <v>87</v>
      </c>
      <c r="B91" s="117" t="s">
        <v>251</v>
      </c>
      <c r="C91" s="117" t="s">
        <v>252</v>
      </c>
      <c r="D91" s="124" t="s">
        <v>2</v>
      </c>
      <c r="E91" s="124">
        <v>5</v>
      </c>
      <c r="F91" s="122">
        <v>42523</v>
      </c>
      <c r="G91" s="122">
        <v>44349</v>
      </c>
      <c r="H91" s="115">
        <f t="shared" si="13"/>
        <v>43984</v>
      </c>
      <c r="I91" s="114">
        <f aca="true" t="shared" si="18" ref="I91:I122">IF(WEEKDAY(H91)=7,H91+2,IF(WEEKDAY(H91)=1,H91+1,H91))</f>
        <v>43984</v>
      </c>
      <c r="J91" s="113">
        <f t="shared" si="14"/>
        <v>43984</v>
      </c>
      <c r="K91" s="112">
        <f t="shared" si="16"/>
        <v>43978</v>
      </c>
      <c r="L91" s="130">
        <v>65000000</v>
      </c>
      <c r="M91" s="110">
        <f aca="true" t="shared" si="19" ref="M91:M120">+L91*100000</f>
        <v>6500000000000</v>
      </c>
      <c r="N91" s="153">
        <v>6.1</v>
      </c>
    </row>
    <row r="92" spans="1:14" ht="16.5" customHeight="1">
      <c r="A92" s="109">
        <v>88</v>
      </c>
      <c r="B92" s="117" t="s">
        <v>253</v>
      </c>
      <c r="C92" s="117" t="s">
        <v>254</v>
      </c>
      <c r="D92" s="124" t="s">
        <v>2</v>
      </c>
      <c r="E92" s="124">
        <v>15</v>
      </c>
      <c r="F92" s="122">
        <v>42523</v>
      </c>
      <c r="G92" s="122">
        <v>48001</v>
      </c>
      <c r="H92" s="115">
        <f t="shared" si="13"/>
        <v>43984</v>
      </c>
      <c r="I92" s="114">
        <f t="shared" si="18"/>
        <v>43984</v>
      </c>
      <c r="J92" s="113">
        <f t="shared" si="14"/>
        <v>43984</v>
      </c>
      <c r="K92" s="112">
        <f t="shared" si="16"/>
        <v>43978</v>
      </c>
      <c r="L92" s="130">
        <v>78050000</v>
      </c>
      <c r="M92" s="110">
        <f t="shared" si="19"/>
        <v>7805000000000</v>
      </c>
      <c r="N92" s="153">
        <v>7.6</v>
      </c>
    </row>
    <row r="93" spans="1:14" ht="16.5" customHeight="1">
      <c r="A93" s="109">
        <v>89</v>
      </c>
      <c r="B93" s="131" t="s">
        <v>50</v>
      </c>
      <c r="C93" s="131" t="s">
        <v>51</v>
      </c>
      <c r="D93" s="116" t="s">
        <v>2</v>
      </c>
      <c r="E93" s="109">
        <v>10</v>
      </c>
      <c r="F93" s="131" t="s">
        <v>49</v>
      </c>
      <c r="G93" s="131" t="s">
        <v>52</v>
      </c>
      <c r="H93" s="115">
        <f t="shared" si="13"/>
        <v>43989</v>
      </c>
      <c r="I93" s="114">
        <f t="shared" si="18"/>
        <v>43990</v>
      </c>
      <c r="J93" s="113">
        <f t="shared" si="14"/>
        <v>43990</v>
      </c>
      <c r="K93" s="112">
        <f t="shared" si="16"/>
        <v>43984</v>
      </c>
      <c r="L93" s="110">
        <v>1000000</v>
      </c>
      <c r="M93" s="110">
        <f t="shared" si="19"/>
        <v>100000000000</v>
      </c>
      <c r="N93" s="165">
        <v>11.3</v>
      </c>
    </row>
    <row r="94" spans="1:14" ht="16.5" customHeight="1">
      <c r="A94" s="109">
        <v>90</v>
      </c>
      <c r="B94" s="117" t="s">
        <v>338</v>
      </c>
      <c r="C94" s="117" t="s">
        <v>339</v>
      </c>
      <c r="D94" s="124" t="s">
        <v>2</v>
      </c>
      <c r="E94" s="109">
        <v>7</v>
      </c>
      <c r="F94" s="122">
        <v>42894</v>
      </c>
      <c r="G94" s="122">
        <v>45451</v>
      </c>
      <c r="H94" s="115">
        <f t="shared" si="13"/>
        <v>43990</v>
      </c>
      <c r="I94" s="114">
        <f t="shared" si="18"/>
        <v>43990</v>
      </c>
      <c r="J94" s="113">
        <f t="shared" si="14"/>
        <v>43990</v>
      </c>
      <c r="K94" s="112">
        <f t="shared" si="16"/>
        <v>43984</v>
      </c>
      <c r="L94" s="111">
        <v>68250000</v>
      </c>
      <c r="M94" s="110">
        <f t="shared" si="19"/>
        <v>6825000000000</v>
      </c>
      <c r="N94" s="152">
        <v>5.3</v>
      </c>
    </row>
    <row r="95" spans="1:14" ht="16.5" customHeight="1">
      <c r="A95" s="109">
        <v>91</v>
      </c>
      <c r="B95" s="117" t="s">
        <v>340</v>
      </c>
      <c r="C95" s="117" t="s">
        <v>341</v>
      </c>
      <c r="D95" s="124" t="s">
        <v>2</v>
      </c>
      <c r="E95" s="109">
        <v>5</v>
      </c>
      <c r="F95" s="122">
        <v>42894</v>
      </c>
      <c r="G95" s="122">
        <v>44720</v>
      </c>
      <c r="H95" s="115">
        <f t="shared" si="13"/>
        <v>43990</v>
      </c>
      <c r="I95" s="114">
        <f t="shared" si="18"/>
        <v>43990</v>
      </c>
      <c r="J95" s="113">
        <f t="shared" si="14"/>
        <v>43990</v>
      </c>
      <c r="K95" s="112">
        <f t="shared" si="16"/>
        <v>43984</v>
      </c>
      <c r="L95" s="111">
        <v>57500000</v>
      </c>
      <c r="M95" s="110">
        <f t="shared" si="19"/>
        <v>5750000000000</v>
      </c>
      <c r="N95" s="152">
        <v>5</v>
      </c>
    </row>
    <row r="96" spans="1:14" ht="16.5" customHeight="1">
      <c r="A96" s="109">
        <v>92</v>
      </c>
      <c r="B96" s="117" t="s">
        <v>257</v>
      </c>
      <c r="C96" s="117" t="s">
        <v>258</v>
      </c>
      <c r="D96" s="124" t="s">
        <v>2</v>
      </c>
      <c r="E96" s="124">
        <v>30</v>
      </c>
      <c r="F96" s="122">
        <v>42530</v>
      </c>
      <c r="G96" s="122">
        <v>53487</v>
      </c>
      <c r="H96" s="115">
        <f t="shared" si="13"/>
        <v>43991</v>
      </c>
      <c r="I96" s="114">
        <f t="shared" si="18"/>
        <v>43991</v>
      </c>
      <c r="J96" s="113">
        <f t="shared" si="14"/>
        <v>43991</v>
      </c>
      <c r="K96" s="112">
        <f t="shared" si="16"/>
        <v>43985</v>
      </c>
      <c r="L96" s="130">
        <v>46370000</v>
      </c>
      <c r="M96" s="110">
        <f t="shared" si="19"/>
        <v>4637000000000</v>
      </c>
      <c r="N96" s="153">
        <v>8</v>
      </c>
    </row>
    <row r="97" spans="1:14" ht="16.5" customHeight="1">
      <c r="A97" s="109">
        <v>93</v>
      </c>
      <c r="B97" s="117" t="s">
        <v>259</v>
      </c>
      <c r="C97" s="117" t="s">
        <v>260</v>
      </c>
      <c r="D97" s="124" t="s">
        <v>2</v>
      </c>
      <c r="E97" s="124">
        <v>5</v>
      </c>
      <c r="F97" s="122">
        <v>42530</v>
      </c>
      <c r="G97" s="122">
        <v>44356</v>
      </c>
      <c r="H97" s="115">
        <f t="shared" si="13"/>
        <v>43991</v>
      </c>
      <c r="I97" s="114">
        <f t="shared" si="18"/>
        <v>43991</v>
      </c>
      <c r="J97" s="113">
        <f t="shared" si="14"/>
        <v>43991</v>
      </c>
      <c r="K97" s="112">
        <f t="shared" si="16"/>
        <v>43985</v>
      </c>
      <c r="L97" s="130">
        <v>90000000</v>
      </c>
      <c r="M97" s="110">
        <f t="shared" si="19"/>
        <v>9000000000000</v>
      </c>
      <c r="N97" s="153">
        <v>6</v>
      </c>
    </row>
    <row r="98" spans="1:14" ht="16.5" customHeight="1">
      <c r="A98" s="109">
        <v>94</v>
      </c>
      <c r="B98" s="117" t="s">
        <v>342</v>
      </c>
      <c r="C98" s="117" t="s">
        <v>343</v>
      </c>
      <c r="D98" s="124" t="s">
        <v>2</v>
      </c>
      <c r="E98" s="109">
        <v>30</v>
      </c>
      <c r="F98" s="122">
        <v>42901</v>
      </c>
      <c r="G98" s="122">
        <v>53858</v>
      </c>
      <c r="H98" s="115">
        <f t="shared" si="13"/>
        <v>43997</v>
      </c>
      <c r="I98" s="114">
        <f t="shared" si="18"/>
        <v>43997</v>
      </c>
      <c r="J98" s="113">
        <f t="shared" si="14"/>
        <v>43997</v>
      </c>
      <c r="K98" s="112">
        <f t="shared" si="16"/>
        <v>43991</v>
      </c>
      <c r="L98" s="111">
        <v>30770000</v>
      </c>
      <c r="M98" s="110">
        <f t="shared" si="19"/>
        <v>3077000000000</v>
      </c>
      <c r="N98" s="152">
        <v>7.3</v>
      </c>
    </row>
    <row r="99" spans="1:14" ht="16.5" customHeight="1">
      <c r="A99" s="109">
        <v>95</v>
      </c>
      <c r="B99" s="117" t="s">
        <v>261</v>
      </c>
      <c r="C99" s="117" t="s">
        <v>262</v>
      </c>
      <c r="D99" s="124" t="s">
        <v>2</v>
      </c>
      <c r="E99" s="124">
        <v>5</v>
      </c>
      <c r="F99" s="122">
        <v>42537</v>
      </c>
      <c r="G99" s="122">
        <v>44363</v>
      </c>
      <c r="H99" s="115">
        <f t="shared" si="13"/>
        <v>43998</v>
      </c>
      <c r="I99" s="114">
        <f t="shared" si="18"/>
        <v>43998</v>
      </c>
      <c r="J99" s="113">
        <f t="shared" si="14"/>
        <v>43998</v>
      </c>
      <c r="K99" s="112">
        <f t="shared" si="16"/>
        <v>43992</v>
      </c>
      <c r="L99" s="130">
        <v>52570000</v>
      </c>
      <c r="M99" s="110">
        <f t="shared" si="19"/>
        <v>5257000000000</v>
      </c>
      <c r="N99" s="153">
        <v>6</v>
      </c>
    </row>
    <row r="100" spans="1:14" ht="16.5" customHeight="1">
      <c r="A100" s="109">
        <v>96</v>
      </c>
      <c r="B100" s="117" t="s">
        <v>417</v>
      </c>
      <c r="C100" s="117" t="s">
        <v>416</v>
      </c>
      <c r="D100" s="124" t="s">
        <v>2</v>
      </c>
      <c r="E100" s="124">
        <v>15</v>
      </c>
      <c r="F100" s="122">
        <v>43272</v>
      </c>
      <c r="G100" s="122">
        <v>48751</v>
      </c>
      <c r="H100" s="115">
        <f t="shared" si="13"/>
        <v>44003</v>
      </c>
      <c r="I100" s="114">
        <f t="shared" si="18"/>
        <v>44004</v>
      </c>
      <c r="J100" s="113">
        <f t="shared" si="14"/>
        <v>44004</v>
      </c>
      <c r="K100" s="112">
        <f t="shared" si="16"/>
        <v>43998</v>
      </c>
      <c r="L100" s="130">
        <v>86700000</v>
      </c>
      <c r="M100" s="110">
        <f t="shared" si="19"/>
        <v>8670000000000</v>
      </c>
      <c r="N100" s="153">
        <v>4.6</v>
      </c>
    </row>
    <row r="101" spans="1:14" ht="16.5" customHeight="1">
      <c r="A101" s="109">
        <v>97</v>
      </c>
      <c r="B101" s="117" t="s">
        <v>263</v>
      </c>
      <c r="C101" s="117" t="s">
        <v>264</v>
      </c>
      <c r="D101" s="124" t="s">
        <v>2</v>
      </c>
      <c r="E101" s="109">
        <v>7</v>
      </c>
      <c r="F101" s="122">
        <v>42544</v>
      </c>
      <c r="G101" s="122">
        <v>45100</v>
      </c>
      <c r="H101" s="115">
        <f aca="true" t="shared" si="20" ref="H101:H132">DATE(2020,MONTH(G101),DAY(G101))</f>
        <v>44005</v>
      </c>
      <c r="I101" s="114">
        <f t="shared" si="18"/>
        <v>44005</v>
      </c>
      <c r="J101" s="113">
        <f aca="true" t="shared" si="21" ref="J101:J132">+I101</f>
        <v>44005</v>
      </c>
      <c r="K101" s="112">
        <f t="shared" si="16"/>
        <v>43999</v>
      </c>
      <c r="L101" s="111">
        <v>71100000</v>
      </c>
      <c r="M101" s="110">
        <f t="shared" si="19"/>
        <v>7110000000000</v>
      </c>
      <c r="N101" s="152">
        <v>6.6</v>
      </c>
    </row>
    <row r="102" spans="1:14" ht="16.5" customHeight="1">
      <c r="A102" s="109">
        <v>98</v>
      </c>
      <c r="B102" s="117" t="s">
        <v>265</v>
      </c>
      <c r="C102" s="117" t="s">
        <v>266</v>
      </c>
      <c r="D102" s="124" t="s">
        <v>2</v>
      </c>
      <c r="E102" s="109">
        <v>5</v>
      </c>
      <c r="F102" s="122">
        <v>42544</v>
      </c>
      <c r="G102" s="122">
        <v>44370</v>
      </c>
      <c r="H102" s="115">
        <f t="shared" si="20"/>
        <v>44005</v>
      </c>
      <c r="I102" s="114">
        <f t="shared" si="18"/>
        <v>44005</v>
      </c>
      <c r="J102" s="113">
        <f t="shared" si="21"/>
        <v>44005</v>
      </c>
      <c r="K102" s="112">
        <f t="shared" si="16"/>
        <v>43999</v>
      </c>
      <c r="L102" s="111">
        <v>69700000</v>
      </c>
      <c r="M102" s="110">
        <f t="shared" si="19"/>
        <v>6970000000000</v>
      </c>
      <c r="N102" s="152">
        <v>6</v>
      </c>
    </row>
    <row r="103" spans="1:14" ht="16.5" customHeight="1">
      <c r="A103" s="109">
        <v>99</v>
      </c>
      <c r="B103" s="117" t="s">
        <v>415</v>
      </c>
      <c r="C103" s="117" t="s">
        <v>414</v>
      </c>
      <c r="D103" s="124" t="s">
        <v>2</v>
      </c>
      <c r="E103" s="124">
        <v>10</v>
      </c>
      <c r="F103" s="122">
        <v>43279</v>
      </c>
      <c r="G103" s="122">
        <v>46932</v>
      </c>
      <c r="H103" s="115">
        <f t="shared" si="20"/>
        <v>44010</v>
      </c>
      <c r="I103" s="114">
        <f t="shared" si="18"/>
        <v>44011</v>
      </c>
      <c r="J103" s="113">
        <f t="shared" si="21"/>
        <v>44011</v>
      </c>
      <c r="K103" s="112">
        <f t="shared" si="16"/>
        <v>44005</v>
      </c>
      <c r="L103" s="130">
        <v>75000000</v>
      </c>
      <c r="M103" s="110">
        <f t="shared" si="19"/>
        <v>7500000000000</v>
      </c>
      <c r="N103" s="153">
        <v>4.3</v>
      </c>
    </row>
    <row r="104" spans="1:14" ht="16.5" customHeight="1">
      <c r="A104" s="109">
        <v>100</v>
      </c>
      <c r="B104" s="117" t="s">
        <v>344</v>
      </c>
      <c r="C104" s="133" t="s">
        <v>345</v>
      </c>
      <c r="D104" s="124" t="s">
        <v>2</v>
      </c>
      <c r="E104" s="109">
        <v>5</v>
      </c>
      <c r="F104" s="122">
        <v>42915</v>
      </c>
      <c r="G104" s="122">
        <v>44741</v>
      </c>
      <c r="H104" s="115">
        <f t="shared" si="20"/>
        <v>44011</v>
      </c>
      <c r="I104" s="114">
        <f t="shared" si="18"/>
        <v>44011</v>
      </c>
      <c r="J104" s="113">
        <f t="shared" si="21"/>
        <v>44011</v>
      </c>
      <c r="K104" s="112">
        <f t="shared" si="16"/>
        <v>44005</v>
      </c>
      <c r="L104" s="111">
        <v>27000000</v>
      </c>
      <c r="M104" s="110">
        <f t="shared" si="19"/>
        <v>2700000000000</v>
      </c>
      <c r="N104" s="152">
        <v>4.9</v>
      </c>
    </row>
    <row r="105" spans="1:14" ht="16.5" customHeight="1">
      <c r="A105" s="109">
        <v>101</v>
      </c>
      <c r="B105" s="131" t="s">
        <v>72</v>
      </c>
      <c r="C105" s="131" t="s">
        <v>73</v>
      </c>
      <c r="D105" s="116" t="s">
        <v>0</v>
      </c>
      <c r="E105" s="109">
        <v>15</v>
      </c>
      <c r="F105" s="122" t="s">
        <v>53</v>
      </c>
      <c r="G105" s="131" t="s">
        <v>78</v>
      </c>
      <c r="H105" s="115">
        <f t="shared" si="20"/>
        <v>44012</v>
      </c>
      <c r="I105" s="114">
        <f t="shared" si="18"/>
        <v>44012</v>
      </c>
      <c r="J105" s="113">
        <f t="shared" si="21"/>
        <v>44012</v>
      </c>
      <c r="K105" s="112">
        <f t="shared" si="16"/>
        <v>44006</v>
      </c>
      <c r="L105" s="110">
        <v>42120000</v>
      </c>
      <c r="M105" s="110">
        <f t="shared" si="19"/>
        <v>4212000000000</v>
      </c>
      <c r="N105" s="165">
        <v>8.9</v>
      </c>
    </row>
    <row r="106" spans="1:14" ht="16.5" customHeight="1">
      <c r="A106" s="109">
        <v>102</v>
      </c>
      <c r="B106" s="117" t="s">
        <v>155</v>
      </c>
      <c r="C106" s="125" t="s">
        <v>156</v>
      </c>
      <c r="D106" s="116" t="s">
        <v>2</v>
      </c>
      <c r="E106" s="109">
        <v>5</v>
      </c>
      <c r="F106" s="113">
        <v>42185</v>
      </c>
      <c r="G106" s="113">
        <v>44012</v>
      </c>
      <c r="H106" s="115">
        <f t="shared" si="20"/>
        <v>44012</v>
      </c>
      <c r="I106" s="114">
        <f t="shared" si="18"/>
        <v>44012</v>
      </c>
      <c r="J106" s="113">
        <f t="shared" si="21"/>
        <v>44012</v>
      </c>
      <c r="K106" s="112">
        <f t="shared" si="16"/>
        <v>44006</v>
      </c>
      <c r="L106" s="110">
        <v>55168419</v>
      </c>
      <c r="M106" s="110">
        <f t="shared" si="19"/>
        <v>5516841900000</v>
      </c>
      <c r="N106" s="164">
        <v>6.4</v>
      </c>
    </row>
    <row r="107" spans="1:14" ht="16.5" customHeight="1">
      <c r="A107" s="109">
        <v>103</v>
      </c>
      <c r="B107" s="117" t="s">
        <v>157</v>
      </c>
      <c r="C107" s="133" t="s">
        <v>158</v>
      </c>
      <c r="D107" s="116" t="s">
        <v>2</v>
      </c>
      <c r="E107" s="109">
        <v>15</v>
      </c>
      <c r="F107" s="113">
        <v>42185</v>
      </c>
      <c r="G107" s="113">
        <v>47664</v>
      </c>
      <c r="H107" s="115">
        <f t="shared" si="20"/>
        <v>44012</v>
      </c>
      <c r="I107" s="114">
        <f t="shared" si="18"/>
        <v>44012</v>
      </c>
      <c r="J107" s="113">
        <f t="shared" si="21"/>
        <v>44012</v>
      </c>
      <c r="K107" s="112">
        <f t="shared" si="16"/>
        <v>44006</v>
      </c>
      <c r="L107" s="110">
        <v>33200600</v>
      </c>
      <c r="M107" s="110">
        <f t="shared" si="19"/>
        <v>3320060000000</v>
      </c>
      <c r="N107" s="164">
        <v>7.6</v>
      </c>
    </row>
    <row r="108" spans="1:14" ht="16.5" customHeight="1">
      <c r="A108" s="109">
        <v>104</v>
      </c>
      <c r="B108" s="117" t="s">
        <v>247</v>
      </c>
      <c r="C108" s="117" t="s">
        <v>248</v>
      </c>
      <c r="D108" s="124" t="s">
        <v>2</v>
      </c>
      <c r="E108" s="124">
        <v>5</v>
      </c>
      <c r="F108" s="122">
        <v>42515</v>
      </c>
      <c r="G108" s="122">
        <v>44381</v>
      </c>
      <c r="H108" s="115">
        <f t="shared" si="20"/>
        <v>44016</v>
      </c>
      <c r="I108" s="114">
        <f t="shared" si="18"/>
        <v>44018</v>
      </c>
      <c r="J108" s="113">
        <f t="shared" si="21"/>
        <v>44018</v>
      </c>
      <c r="K108" s="112">
        <f t="shared" si="16"/>
        <v>44012</v>
      </c>
      <c r="L108" s="130">
        <v>59300000</v>
      </c>
      <c r="M108" s="110">
        <f t="shared" si="19"/>
        <v>5930000000000</v>
      </c>
      <c r="N108" s="153">
        <v>6.1</v>
      </c>
    </row>
    <row r="109" spans="1:14" ht="16.5" customHeight="1">
      <c r="A109" s="109">
        <v>105</v>
      </c>
      <c r="B109" s="117" t="s">
        <v>346</v>
      </c>
      <c r="C109" s="133" t="s">
        <v>347</v>
      </c>
      <c r="D109" s="124" t="s">
        <v>2</v>
      </c>
      <c r="E109" s="109">
        <v>7</v>
      </c>
      <c r="F109" s="122">
        <v>42922</v>
      </c>
      <c r="G109" s="122">
        <v>45479</v>
      </c>
      <c r="H109" s="115">
        <f t="shared" si="20"/>
        <v>44018</v>
      </c>
      <c r="I109" s="114">
        <f t="shared" si="18"/>
        <v>44018</v>
      </c>
      <c r="J109" s="113">
        <f t="shared" si="21"/>
        <v>44018</v>
      </c>
      <c r="K109" s="112">
        <f t="shared" si="16"/>
        <v>44012</v>
      </c>
      <c r="L109" s="111">
        <v>48500000</v>
      </c>
      <c r="M109" s="110">
        <f t="shared" si="19"/>
        <v>4850000000000</v>
      </c>
      <c r="N109" s="152">
        <v>5.1</v>
      </c>
    </row>
    <row r="110" spans="1:14" ht="16.5" customHeight="1">
      <c r="A110" s="109">
        <v>106</v>
      </c>
      <c r="B110" s="117" t="s">
        <v>267</v>
      </c>
      <c r="C110" s="117" t="s">
        <v>268</v>
      </c>
      <c r="D110" s="124" t="s">
        <v>2</v>
      </c>
      <c r="E110" s="109">
        <v>7</v>
      </c>
      <c r="F110" s="122">
        <v>42558</v>
      </c>
      <c r="G110" s="122">
        <v>45114</v>
      </c>
      <c r="H110" s="115">
        <f t="shared" si="20"/>
        <v>44019</v>
      </c>
      <c r="I110" s="114">
        <f t="shared" si="18"/>
        <v>44019</v>
      </c>
      <c r="J110" s="113">
        <f t="shared" si="21"/>
        <v>44019</v>
      </c>
      <c r="K110" s="112">
        <f t="shared" si="16"/>
        <v>44013</v>
      </c>
      <c r="L110" s="111">
        <v>51850000</v>
      </c>
      <c r="M110" s="110">
        <f t="shared" si="19"/>
        <v>5185000000000</v>
      </c>
      <c r="N110" s="152">
        <v>6.6</v>
      </c>
    </row>
    <row r="111" spans="1:14" ht="16.5" customHeight="1">
      <c r="A111" s="109">
        <v>107</v>
      </c>
      <c r="B111" s="117" t="s">
        <v>269</v>
      </c>
      <c r="C111" s="117" t="s">
        <v>270</v>
      </c>
      <c r="D111" s="124" t="s">
        <v>2</v>
      </c>
      <c r="E111" s="109">
        <v>5</v>
      </c>
      <c r="F111" s="122">
        <v>42558</v>
      </c>
      <c r="G111" s="122">
        <v>44384</v>
      </c>
      <c r="H111" s="115">
        <f t="shared" si="20"/>
        <v>44019</v>
      </c>
      <c r="I111" s="114">
        <f t="shared" si="18"/>
        <v>44019</v>
      </c>
      <c r="J111" s="113">
        <f t="shared" si="21"/>
        <v>44019</v>
      </c>
      <c r="K111" s="112">
        <f t="shared" si="16"/>
        <v>44013</v>
      </c>
      <c r="L111" s="111">
        <v>44850000</v>
      </c>
      <c r="M111" s="110">
        <f t="shared" si="19"/>
        <v>4485000000000</v>
      </c>
      <c r="N111" s="152">
        <v>6.1</v>
      </c>
    </row>
    <row r="112" spans="1:14" ht="16.5" customHeight="1">
      <c r="A112" s="109">
        <v>108</v>
      </c>
      <c r="B112" s="117" t="s">
        <v>249</v>
      </c>
      <c r="C112" s="117" t="s">
        <v>250</v>
      </c>
      <c r="D112" s="124" t="s">
        <v>2</v>
      </c>
      <c r="E112" s="124">
        <v>5</v>
      </c>
      <c r="F112" s="122">
        <v>42517</v>
      </c>
      <c r="G112" s="122">
        <v>44388</v>
      </c>
      <c r="H112" s="115">
        <f t="shared" si="20"/>
        <v>44023</v>
      </c>
      <c r="I112" s="114">
        <f t="shared" si="18"/>
        <v>44025</v>
      </c>
      <c r="J112" s="113">
        <f t="shared" si="21"/>
        <v>44025</v>
      </c>
      <c r="K112" s="112">
        <f aca="true" t="shared" si="22" ref="K112:K133">IF(WEEKDAY(I112)=6,I112-4,I112-6)</f>
        <v>44019</v>
      </c>
      <c r="L112" s="130">
        <v>40500000</v>
      </c>
      <c r="M112" s="110">
        <f t="shared" si="19"/>
        <v>4050000000000</v>
      </c>
      <c r="N112" s="153">
        <v>6.1</v>
      </c>
    </row>
    <row r="113" spans="1:14" ht="16.5" customHeight="1">
      <c r="A113" s="109">
        <v>109</v>
      </c>
      <c r="B113" s="117" t="s">
        <v>348</v>
      </c>
      <c r="C113" s="133" t="s">
        <v>349</v>
      </c>
      <c r="D113" s="124" t="s">
        <v>2</v>
      </c>
      <c r="E113" s="109">
        <v>10</v>
      </c>
      <c r="F113" s="122">
        <v>42929</v>
      </c>
      <c r="G113" s="122">
        <v>46581</v>
      </c>
      <c r="H113" s="115">
        <f t="shared" si="20"/>
        <v>44025</v>
      </c>
      <c r="I113" s="114">
        <f t="shared" si="18"/>
        <v>44025</v>
      </c>
      <c r="J113" s="113">
        <f t="shared" si="21"/>
        <v>44025</v>
      </c>
      <c r="K113" s="112">
        <f t="shared" si="22"/>
        <v>44019</v>
      </c>
      <c r="L113" s="111">
        <v>53500000</v>
      </c>
      <c r="M113" s="110">
        <f t="shared" si="19"/>
        <v>5350000000000</v>
      </c>
      <c r="N113" s="152">
        <v>5.3</v>
      </c>
    </row>
    <row r="114" spans="1:14" ht="16.5" customHeight="1">
      <c r="A114" s="109">
        <v>110</v>
      </c>
      <c r="B114" s="117" t="s">
        <v>159</v>
      </c>
      <c r="C114" s="125" t="s">
        <v>160</v>
      </c>
      <c r="D114" s="116" t="s">
        <v>2</v>
      </c>
      <c r="E114" s="109">
        <v>5</v>
      </c>
      <c r="F114" s="113">
        <v>42200</v>
      </c>
      <c r="G114" s="113">
        <v>44027</v>
      </c>
      <c r="H114" s="115">
        <f t="shared" si="20"/>
        <v>44027</v>
      </c>
      <c r="I114" s="114">
        <f t="shared" si="18"/>
        <v>44027</v>
      </c>
      <c r="J114" s="113">
        <f t="shared" si="21"/>
        <v>44027</v>
      </c>
      <c r="K114" s="112">
        <f t="shared" si="22"/>
        <v>44021</v>
      </c>
      <c r="L114" s="110">
        <v>57340000</v>
      </c>
      <c r="M114" s="110">
        <f t="shared" si="19"/>
        <v>5734000000000</v>
      </c>
      <c r="N114" s="164">
        <v>6.4</v>
      </c>
    </row>
    <row r="115" spans="1:14" ht="16.5" customHeight="1">
      <c r="A115" s="109">
        <v>111</v>
      </c>
      <c r="B115" s="117" t="s">
        <v>350</v>
      </c>
      <c r="C115" s="133" t="s">
        <v>351</v>
      </c>
      <c r="D115" s="124" t="s">
        <v>2</v>
      </c>
      <c r="E115" s="109">
        <v>5</v>
      </c>
      <c r="F115" s="113">
        <v>42936</v>
      </c>
      <c r="G115" s="113">
        <v>44762</v>
      </c>
      <c r="H115" s="115">
        <f t="shared" si="20"/>
        <v>44032</v>
      </c>
      <c r="I115" s="114">
        <f t="shared" si="18"/>
        <v>44032</v>
      </c>
      <c r="J115" s="113">
        <f t="shared" si="21"/>
        <v>44032</v>
      </c>
      <c r="K115" s="112">
        <f t="shared" si="22"/>
        <v>44026</v>
      </c>
      <c r="L115" s="134">
        <v>39360000</v>
      </c>
      <c r="M115" s="110">
        <f t="shared" si="19"/>
        <v>3936000000000</v>
      </c>
      <c r="N115" s="156">
        <v>4.4</v>
      </c>
    </row>
    <row r="116" spans="1:14" ht="16.5" customHeight="1">
      <c r="A116" s="109">
        <v>112</v>
      </c>
      <c r="B116" s="117" t="s">
        <v>352</v>
      </c>
      <c r="C116" s="133" t="s">
        <v>353</v>
      </c>
      <c r="D116" s="124" t="s">
        <v>2</v>
      </c>
      <c r="E116" s="126">
        <v>15</v>
      </c>
      <c r="F116" s="113">
        <v>42936</v>
      </c>
      <c r="G116" s="113">
        <v>48415</v>
      </c>
      <c r="H116" s="115">
        <f t="shared" si="20"/>
        <v>44032</v>
      </c>
      <c r="I116" s="114">
        <f t="shared" si="18"/>
        <v>44032</v>
      </c>
      <c r="J116" s="113">
        <f t="shared" si="21"/>
        <v>44032</v>
      </c>
      <c r="K116" s="112">
        <f t="shared" si="22"/>
        <v>44026</v>
      </c>
      <c r="L116" s="111">
        <v>21160000</v>
      </c>
      <c r="M116" s="110">
        <f t="shared" si="19"/>
        <v>2116000000000</v>
      </c>
      <c r="N116" s="152">
        <v>5.7</v>
      </c>
    </row>
    <row r="117" spans="1:14" ht="16.5" customHeight="1">
      <c r="A117" s="109">
        <v>113</v>
      </c>
      <c r="B117" s="117" t="s">
        <v>354</v>
      </c>
      <c r="C117" s="125" t="s">
        <v>355</v>
      </c>
      <c r="D117" s="124" t="s">
        <v>2</v>
      </c>
      <c r="E117" s="109">
        <v>20</v>
      </c>
      <c r="F117" s="113">
        <v>42936</v>
      </c>
      <c r="G117" s="113">
        <v>50241</v>
      </c>
      <c r="H117" s="115">
        <f t="shared" si="20"/>
        <v>44032</v>
      </c>
      <c r="I117" s="114">
        <f t="shared" si="18"/>
        <v>44032</v>
      </c>
      <c r="J117" s="113">
        <f t="shared" si="21"/>
        <v>44032</v>
      </c>
      <c r="K117" s="112">
        <f t="shared" si="22"/>
        <v>44026</v>
      </c>
      <c r="L117" s="111">
        <v>24010000</v>
      </c>
      <c r="M117" s="110">
        <f t="shared" si="19"/>
        <v>2401000000000</v>
      </c>
      <c r="N117" s="152">
        <v>6</v>
      </c>
    </row>
    <row r="118" spans="1:14" ht="16.5" customHeight="1">
      <c r="A118" s="109">
        <v>114</v>
      </c>
      <c r="B118" s="117" t="s">
        <v>271</v>
      </c>
      <c r="C118" s="117" t="s">
        <v>272</v>
      </c>
      <c r="D118" s="124" t="s">
        <v>2</v>
      </c>
      <c r="E118" s="109">
        <v>5</v>
      </c>
      <c r="F118" s="122">
        <v>42572</v>
      </c>
      <c r="G118" s="122">
        <v>44398</v>
      </c>
      <c r="H118" s="115">
        <f t="shared" si="20"/>
        <v>44033</v>
      </c>
      <c r="I118" s="114">
        <f t="shared" si="18"/>
        <v>44033</v>
      </c>
      <c r="J118" s="113">
        <f t="shared" si="21"/>
        <v>44033</v>
      </c>
      <c r="K118" s="112">
        <f t="shared" si="22"/>
        <v>44027</v>
      </c>
      <c r="L118" s="111">
        <v>54700000</v>
      </c>
      <c r="M118" s="110">
        <f t="shared" si="19"/>
        <v>5470000000000</v>
      </c>
      <c r="N118" s="152">
        <v>6.1</v>
      </c>
    </row>
    <row r="119" spans="1:14" ht="16.5" customHeight="1">
      <c r="A119" s="109">
        <v>115</v>
      </c>
      <c r="B119" s="117" t="s">
        <v>413</v>
      </c>
      <c r="C119" s="125" t="s">
        <v>412</v>
      </c>
      <c r="D119" s="124" t="s">
        <v>2</v>
      </c>
      <c r="E119" s="109">
        <v>10</v>
      </c>
      <c r="F119" s="113">
        <v>43307</v>
      </c>
      <c r="G119" s="113">
        <v>46960</v>
      </c>
      <c r="H119" s="115">
        <f t="shared" si="20"/>
        <v>44038</v>
      </c>
      <c r="I119" s="114">
        <f t="shared" si="18"/>
        <v>44039</v>
      </c>
      <c r="J119" s="113">
        <f t="shared" si="21"/>
        <v>44039</v>
      </c>
      <c r="K119" s="112">
        <f t="shared" si="22"/>
        <v>44033</v>
      </c>
      <c r="L119" s="111">
        <v>84500000</v>
      </c>
      <c r="M119" s="110">
        <f t="shared" si="19"/>
        <v>8450000000000</v>
      </c>
      <c r="N119" s="152">
        <v>4.4</v>
      </c>
    </row>
    <row r="120" spans="1:14" ht="16.5" customHeight="1">
      <c r="A120" s="109">
        <v>116</v>
      </c>
      <c r="B120" s="117" t="s">
        <v>356</v>
      </c>
      <c r="C120" s="125" t="s">
        <v>357</v>
      </c>
      <c r="D120" s="124" t="s">
        <v>2</v>
      </c>
      <c r="E120" s="109">
        <v>30</v>
      </c>
      <c r="F120" s="113">
        <v>42943</v>
      </c>
      <c r="G120" s="113">
        <v>53900</v>
      </c>
      <c r="H120" s="115">
        <f t="shared" si="20"/>
        <v>44039</v>
      </c>
      <c r="I120" s="114">
        <f t="shared" si="18"/>
        <v>44039</v>
      </c>
      <c r="J120" s="113">
        <f t="shared" si="21"/>
        <v>44039</v>
      </c>
      <c r="K120" s="112">
        <f t="shared" si="22"/>
        <v>44033</v>
      </c>
      <c r="L120" s="111">
        <v>21000000</v>
      </c>
      <c r="M120" s="110">
        <f t="shared" si="19"/>
        <v>2100000000000</v>
      </c>
      <c r="N120" s="152">
        <v>6.2</v>
      </c>
    </row>
    <row r="121" spans="1:14" ht="16.5" customHeight="1">
      <c r="A121" s="109">
        <v>117</v>
      </c>
      <c r="B121" s="117" t="s">
        <v>411</v>
      </c>
      <c r="C121" s="117" t="s">
        <v>410</v>
      </c>
      <c r="D121" s="124" t="s">
        <v>2</v>
      </c>
      <c r="E121" s="124">
        <v>15</v>
      </c>
      <c r="F121" s="122">
        <v>43671</v>
      </c>
      <c r="G121" s="122">
        <v>49150</v>
      </c>
      <c r="H121" s="115">
        <f t="shared" si="20"/>
        <v>44037</v>
      </c>
      <c r="I121" s="114">
        <f t="shared" si="18"/>
        <v>44039</v>
      </c>
      <c r="J121" s="113">
        <f t="shared" si="21"/>
        <v>44039</v>
      </c>
      <c r="K121" s="112">
        <f t="shared" si="22"/>
        <v>44033</v>
      </c>
      <c r="L121" s="130">
        <v>144732368</v>
      </c>
      <c r="M121" s="110">
        <f>L121*100000</f>
        <v>14473236800000</v>
      </c>
      <c r="N121" s="153">
        <v>4.6</v>
      </c>
    </row>
    <row r="122" spans="1:14" ht="16.5" customHeight="1">
      <c r="A122" s="109">
        <v>118</v>
      </c>
      <c r="B122" s="117" t="s">
        <v>409</v>
      </c>
      <c r="C122" s="117" t="s">
        <v>408</v>
      </c>
      <c r="D122" s="124" t="s">
        <v>2</v>
      </c>
      <c r="E122" s="124">
        <v>10</v>
      </c>
      <c r="F122" s="122">
        <v>43671</v>
      </c>
      <c r="G122" s="122">
        <v>47324</v>
      </c>
      <c r="H122" s="115">
        <f t="shared" si="20"/>
        <v>44037</v>
      </c>
      <c r="I122" s="114">
        <f t="shared" si="18"/>
        <v>44039</v>
      </c>
      <c r="J122" s="113">
        <f t="shared" si="21"/>
        <v>44039</v>
      </c>
      <c r="K122" s="112">
        <f t="shared" si="22"/>
        <v>44033</v>
      </c>
      <c r="L122" s="130">
        <v>134769030</v>
      </c>
      <c r="M122" s="110">
        <f>L122*100000</f>
        <v>13476903000000</v>
      </c>
      <c r="N122" s="153">
        <v>4.4</v>
      </c>
    </row>
    <row r="123" spans="1:14" ht="16.5" customHeight="1">
      <c r="A123" s="109">
        <v>119</v>
      </c>
      <c r="B123" s="117" t="s">
        <v>168</v>
      </c>
      <c r="C123" s="117" t="s">
        <v>172</v>
      </c>
      <c r="D123" s="129" t="s">
        <v>196</v>
      </c>
      <c r="E123" s="109">
        <v>20</v>
      </c>
      <c r="F123" s="113">
        <v>42214</v>
      </c>
      <c r="G123" s="113">
        <v>49519</v>
      </c>
      <c r="H123" s="115">
        <f t="shared" si="20"/>
        <v>44041</v>
      </c>
      <c r="I123" s="114">
        <f aca="true" t="shared" si="23" ref="I123:I154">IF(WEEKDAY(H123)=7,H123+2,IF(WEEKDAY(H123)=1,H123+1,H123))</f>
        <v>44041</v>
      </c>
      <c r="J123" s="113">
        <f t="shared" si="21"/>
        <v>44041</v>
      </c>
      <c r="K123" s="112">
        <f t="shared" si="22"/>
        <v>44035</v>
      </c>
      <c r="L123" s="110">
        <v>19500000</v>
      </c>
      <c r="M123" s="110">
        <f aca="true" t="shared" si="24" ref="M123:M135">+L123*100000</f>
        <v>1950000000000</v>
      </c>
      <c r="N123" s="154">
        <v>7.75</v>
      </c>
    </row>
    <row r="124" spans="1:14" ht="16.5" customHeight="1">
      <c r="A124" s="109">
        <v>120</v>
      </c>
      <c r="B124" s="117" t="s">
        <v>273</v>
      </c>
      <c r="C124" s="117" t="s">
        <v>274</v>
      </c>
      <c r="D124" s="129" t="s">
        <v>2</v>
      </c>
      <c r="E124" s="109">
        <v>15</v>
      </c>
      <c r="F124" s="122">
        <v>42586</v>
      </c>
      <c r="G124" s="122">
        <v>48064</v>
      </c>
      <c r="H124" s="115">
        <f t="shared" si="20"/>
        <v>44047</v>
      </c>
      <c r="I124" s="114">
        <f t="shared" si="23"/>
        <v>44047</v>
      </c>
      <c r="J124" s="113">
        <f t="shared" si="21"/>
        <v>44047</v>
      </c>
      <c r="K124" s="112">
        <f t="shared" si="22"/>
        <v>44041</v>
      </c>
      <c r="L124" s="111">
        <v>54272000</v>
      </c>
      <c r="M124" s="110">
        <f t="shared" si="24"/>
        <v>5427200000000</v>
      </c>
      <c r="N124" s="152">
        <v>7.6</v>
      </c>
    </row>
    <row r="125" spans="1:14" ht="16.5" customHeight="1">
      <c r="A125" s="109">
        <v>121</v>
      </c>
      <c r="B125" s="117" t="s">
        <v>275</v>
      </c>
      <c r="C125" s="117" t="s">
        <v>276</v>
      </c>
      <c r="D125" s="129" t="s">
        <v>2</v>
      </c>
      <c r="E125" s="109">
        <v>5</v>
      </c>
      <c r="F125" s="122">
        <v>42586</v>
      </c>
      <c r="G125" s="122">
        <v>44412</v>
      </c>
      <c r="H125" s="115">
        <f t="shared" si="20"/>
        <v>44047</v>
      </c>
      <c r="I125" s="114">
        <f t="shared" si="23"/>
        <v>44047</v>
      </c>
      <c r="J125" s="113">
        <f t="shared" si="21"/>
        <v>44047</v>
      </c>
      <c r="K125" s="112">
        <f t="shared" si="22"/>
        <v>44041</v>
      </c>
      <c r="L125" s="111">
        <v>65000000</v>
      </c>
      <c r="M125" s="110">
        <f t="shared" si="24"/>
        <v>6500000000000</v>
      </c>
      <c r="N125" s="152">
        <v>6.1</v>
      </c>
    </row>
    <row r="126" spans="1:14" ht="16.5" customHeight="1">
      <c r="A126" s="109">
        <v>122</v>
      </c>
      <c r="B126" s="117" t="s">
        <v>169</v>
      </c>
      <c r="C126" s="117" t="s">
        <v>173</v>
      </c>
      <c r="D126" s="129" t="s">
        <v>196</v>
      </c>
      <c r="E126" s="109">
        <v>20</v>
      </c>
      <c r="F126" s="113">
        <v>42223</v>
      </c>
      <c r="G126" s="113">
        <v>49528</v>
      </c>
      <c r="H126" s="115">
        <f t="shared" si="20"/>
        <v>44050</v>
      </c>
      <c r="I126" s="114">
        <f t="shared" si="23"/>
        <v>44050</v>
      </c>
      <c r="J126" s="113">
        <f t="shared" si="21"/>
        <v>44050</v>
      </c>
      <c r="K126" s="112">
        <f t="shared" si="22"/>
        <v>44046</v>
      </c>
      <c r="L126" s="110">
        <v>15600000</v>
      </c>
      <c r="M126" s="110">
        <f t="shared" si="24"/>
        <v>1560000000000</v>
      </c>
      <c r="N126" s="154">
        <v>7.75</v>
      </c>
    </row>
    <row r="127" spans="1:14" ht="16.5" customHeight="1">
      <c r="A127" s="109">
        <v>123</v>
      </c>
      <c r="B127" s="117" t="s">
        <v>407</v>
      </c>
      <c r="C127" s="125" t="s">
        <v>406</v>
      </c>
      <c r="D127" s="124" t="s">
        <v>2</v>
      </c>
      <c r="E127" s="109">
        <v>15</v>
      </c>
      <c r="F127" s="113">
        <v>43321</v>
      </c>
      <c r="G127" s="113">
        <v>48800</v>
      </c>
      <c r="H127" s="115">
        <f t="shared" si="20"/>
        <v>44052</v>
      </c>
      <c r="I127" s="114">
        <f t="shared" si="23"/>
        <v>44053</v>
      </c>
      <c r="J127" s="113">
        <f t="shared" si="21"/>
        <v>44053</v>
      </c>
      <c r="K127" s="112">
        <f t="shared" si="22"/>
        <v>44047</v>
      </c>
      <c r="L127" s="111">
        <v>74000000</v>
      </c>
      <c r="M127" s="110">
        <f t="shared" si="24"/>
        <v>7400000000000</v>
      </c>
      <c r="N127" s="152">
        <v>4.8</v>
      </c>
    </row>
    <row r="128" spans="1:14" ht="16.5" customHeight="1">
      <c r="A128" s="109">
        <v>124</v>
      </c>
      <c r="B128" s="117" t="s">
        <v>277</v>
      </c>
      <c r="C128" s="117" t="s">
        <v>278</v>
      </c>
      <c r="D128" s="129" t="s">
        <v>2</v>
      </c>
      <c r="E128" s="109">
        <v>5</v>
      </c>
      <c r="F128" s="122">
        <v>42600</v>
      </c>
      <c r="G128" s="122">
        <v>44426</v>
      </c>
      <c r="H128" s="115">
        <f t="shared" si="20"/>
        <v>44061</v>
      </c>
      <c r="I128" s="114">
        <f t="shared" si="23"/>
        <v>44061</v>
      </c>
      <c r="J128" s="113">
        <f t="shared" si="21"/>
        <v>44061</v>
      </c>
      <c r="K128" s="112">
        <f t="shared" si="22"/>
        <v>44055</v>
      </c>
      <c r="L128" s="111">
        <v>65000000</v>
      </c>
      <c r="M128" s="110">
        <f t="shared" si="24"/>
        <v>6500000000000</v>
      </c>
      <c r="N128" s="152">
        <v>5.9</v>
      </c>
    </row>
    <row r="129" spans="1:14" ht="16.5" customHeight="1">
      <c r="A129" s="109">
        <v>125</v>
      </c>
      <c r="B129" s="117" t="s">
        <v>405</v>
      </c>
      <c r="C129" s="125" t="s">
        <v>404</v>
      </c>
      <c r="D129" s="124" t="s">
        <v>2</v>
      </c>
      <c r="E129" s="109">
        <v>10</v>
      </c>
      <c r="F129" s="113">
        <v>43335</v>
      </c>
      <c r="G129" s="113">
        <v>46988</v>
      </c>
      <c r="H129" s="115">
        <f t="shared" si="20"/>
        <v>44066</v>
      </c>
      <c r="I129" s="114">
        <f t="shared" si="23"/>
        <v>44067</v>
      </c>
      <c r="J129" s="113">
        <f t="shared" si="21"/>
        <v>44067</v>
      </c>
      <c r="K129" s="112">
        <f t="shared" si="22"/>
        <v>44061</v>
      </c>
      <c r="L129" s="111">
        <v>80000000</v>
      </c>
      <c r="M129" s="110">
        <f t="shared" si="24"/>
        <v>8000000000000</v>
      </c>
      <c r="N129" s="152">
        <v>4.6</v>
      </c>
    </row>
    <row r="130" spans="1:14" ht="16.5" customHeight="1">
      <c r="A130" s="109">
        <v>126</v>
      </c>
      <c r="B130" s="117" t="s">
        <v>279</v>
      </c>
      <c r="C130" s="117" t="s">
        <v>280</v>
      </c>
      <c r="D130" s="129" t="s">
        <v>2</v>
      </c>
      <c r="E130" s="109">
        <v>7</v>
      </c>
      <c r="F130" s="122">
        <v>42607</v>
      </c>
      <c r="G130" s="122">
        <v>45163</v>
      </c>
      <c r="H130" s="115">
        <f t="shared" si="20"/>
        <v>44068</v>
      </c>
      <c r="I130" s="114">
        <f t="shared" si="23"/>
        <v>44068</v>
      </c>
      <c r="J130" s="113">
        <f t="shared" si="21"/>
        <v>44068</v>
      </c>
      <c r="K130" s="112">
        <f t="shared" si="22"/>
        <v>44062</v>
      </c>
      <c r="L130" s="111">
        <v>78000000</v>
      </c>
      <c r="M130" s="110">
        <f t="shared" si="24"/>
        <v>7800000000000</v>
      </c>
      <c r="N130" s="152">
        <v>6.3</v>
      </c>
    </row>
    <row r="131" spans="1:111" s="96" customFormat="1" ht="16.5" customHeight="1">
      <c r="A131" s="109">
        <v>127</v>
      </c>
      <c r="B131" s="117" t="s">
        <v>98</v>
      </c>
      <c r="C131" s="125" t="s">
        <v>114</v>
      </c>
      <c r="D131" s="129" t="s">
        <v>2</v>
      </c>
      <c r="E131" s="109">
        <v>10</v>
      </c>
      <c r="F131" s="113">
        <v>41882</v>
      </c>
      <c r="G131" s="113">
        <v>45535</v>
      </c>
      <c r="H131" s="115">
        <f t="shared" si="20"/>
        <v>44074</v>
      </c>
      <c r="I131" s="114">
        <f t="shared" si="23"/>
        <v>44074</v>
      </c>
      <c r="J131" s="113">
        <f t="shared" si="21"/>
        <v>44074</v>
      </c>
      <c r="K131" s="112">
        <f t="shared" si="22"/>
        <v>44068</v>
      </c>
      <c r="L131" s="111">
        <v>60000000</v>
      </c>
      <c r="M131" s="110">
        <f t="shared" si="24"/>
        <v>6000000000000</v>
      </c>
      <c r="N131" s="165">
        <v>7.8</v>
      </c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  <c r="Z131" s="159"/>
      <c r="AA131" s="159"/>
      <c r="AB131" s="159"/>
      <c r="AC131" s="159"/>
      <c r="AD131" s="159"/>
      <c r="AE131" s="159"/>
      <c r="AF131" s="159"/>
      <c r="AG131" s="159"/>
      <c r="AH131" s="159"/>
      <c r="AI131" s="159"/>
      <c r="AJ131" s="159"/>
      <c r="AK131" s="159"/>
      <c r="AL131" s="159"/>
      <c r="AM131" s="159"/>
      <c r="AN131" s="159"/>
      <c r="AO131" s="159"/>
      <c r="AP131" s="159"/>
      <c r="AQ131" s="159"/>
      <c r="AR131" s="159"/>
      <c r="AS131" s="159"/>
      <c r="AT131" s="159"/>
      <c r="AU131" s="159"/>
      <c r="AV131" s="159"/>
      <c r="AW131" s="159"/>
      <c r="AX131" s="159"/>
      <c r="AY131" s="159"/>
      <c r="AZ131" s="159"/>
      <c r="BA131" s="159"/>
      <c r="BB131" s="159"/>
      <c r="BC131" s="159"/>
      <c r="BD131" s="159"/>
      <c r="BE131" s="159"/>
      <c r="BF131" s="159"/>
      <c r="BG131" s="159"/>
      <c r="BH131" s="159"/>
      <c r="BI131" s="159"/>
      <c r="BJ131" s="159"/>
      <c r="BK131" s="159"/>
      <c r="BL131" s="159"/>
      <c r="BM131" s="159"/>
      <c r="BN131" s="159"/>
      <c r="BO131" s="159"/>
      <c r="BP131" s="159"/>
      <c r="BQ131" s="159"/>
      <c r="BR131" s="159"/>
      <c r="BS131" s="159"/>
      <c r="BT131" s="159"/>
      <c r="BU131" s="159"/>
      <c r="BV131" s="159"/>
      <c r="BW131" s="159"/>
      <c r="BX131" s="159"/>
      <c r="BY131" s="159"/>
      <c r="BZ131" s="159"/>
      <c r="CA131" s="159"/>
      <c r="CB131" s="159"/>
      <c r="CC131" s="159"/>
      <c r="CD131" s="159"/>
      <c r="CE131" s="159"/>
      <c r="CF131" s="159"/>
      <c r="CG131" s="159"/>
      <c r="CH131" s="159"/>
      <c r="CI131" s="159"/>
      <c r="CJ131" s="159"/>
      <c r="CK131" s="159"/>
      <c r="CL131" s="159"/>
      <c r="CM131" s="159"/>
      <c r="CN131" s="159"/>
      <c r="CO131" s="159"/>
      <c r="CP131" s="159"/>
      <c r="CQ131" s="159"/>
      <c r="CR131" s="159"/>
      <c r="CS131" s="159"/>
      <c r="CT131" s="159"/>
      <c r="CU131" s="159"/>
      <c r="CV131" s="159"/>
      <c r="CW131" s="159"/>
      <c r="CX131" s="159"/>
      <c r="CY131" s="159"/>
      <c r="CZ131" s="159"/>
      <c r="DA131" s="159"/>
      <c r="DB131" s="159"/>
      <c r="DC131" s="159"/>
      <c r="DD131" s="159"/>
      <c r="DE131" s="159"/>
      <c r="DF131" s="159"/>
      <c r="DG131" s="159"/>
    </row>
    <row r="132" spans="1:14" ht="16.5" customHeight="1">
      <c r="A132" s="109">
        <v>128</v>
      </c>
      <c r="B132" s="117" t="s">
        <v>170</v>
      </c>
      <c r="C132" s="117" t="s">
        <v>174</v>
      </c>
      <c r="D132" s="129" t="s">
        <v>196</v>
      </c>
      <c r="E132" s="109">
        <v>20</v>
      </c>
      <c r="F132" s="113">
        <v>42248</v>
      </c>
      <c r="G132" s="113">
        <v>49553</v>
      </c>
      <c r="H132" s="115">
        <f t="shared" si="20"/>
        <v>44075</v>
      </c>
      <c r="I132" s="114">
        <f t="shared" si="23"/>
        <v>44075</v>
      </c>
      <c r="J132" s="113">
        <f t="shared" si="21"/>
        <v>44075</v>
      </c>
      <c r="K132" s="112">
        <f t="shared" si="22"/>
        <v>44069</v>
      </c>
      <c r="L132" s="110">
        <v>11200000</v>
      </c>
      <c r="M132" s="110">
        <f t="shared" si="24"/>
        <v>1120000000000</v>
      </c>
      <c r="N132" s="154">
        <v>7.75</v>
      </c>
    </row>
    <row r="133" spans="1:14" ht="16.5" customHeight="1">
      <c r="A133" s="109">
        <v>129</v>
      </c>
      <c r="B133" s="117" t="s">
        <v>281</v>
      </c>
      <c r="C133" s="117" t="s">
        <v>282</v>
      </c>
      <c r="D133" s="129" t="s">
        <v>2</v>
      </c>
      <c r="E133" s="109">
        <v>5</v>
      </c>
      <c r="F133" s="113">
        <v>42614</v>
      </c>
      <c r="G133" s="113">
        <v>44440</v>
      </c>
      <c r="H133" s="115">
        <f aca="true" t="shared" si="25" ref="H133:H164">DATE(2020,MONTH(G133),DAY(G133))</f>
        <v>44075</v>
      </c>
      <c r="I133" s="114">
        <f t="shared" si="23"/>
        <v>44075</v>
      </c>
      <c r="J133" s="113">
        <f aca="true" t="shared" si="26" ref="J133:J164">+I133</f>
        <v>44075</v>
      </c>
      <c r="K133" s="112">
        <f t="shared" si="22"/>
        <v>44069</v>
      </c>
      <c r="L133" s="111">
        <v>40000000</v>
      </c>
      <c r="M133" s="110">
        <f t="shared" si="24"/>
        <v>4000000000000</v>
      </c>
      <c r="N133" s="152">
        <v>5.7</v>
      </c>
    </row>
    <row r="134" spans="1:14" ht="16.5" customHeight="1">
      <c r="A134" s="109">
        <v>130</v>
      </c>
      <c r="B134" s="117" t="s">
        <v>283</v>
      </c>
      <c r="C134" s="117" t="s">
        <v>284</v>
      </c>
      <c r="D134" s="129" t="s">
        <v>2</v>
      </c>
      <c r="E134" s="109">
        <v>7</v>
      </c>
      <c r="F134" s="113">
        <v>42621</v>
      </c>
      <c r="G134" s="113">
        <v>45177</v>
      </c>
      <c r="H134" s="115">
        <f t="shared" si="25"/>
        <v>44082</v>
      </c>
      <c r="I134" s="114">
        <f t="shared" si="23"/>
        <v>44082</v>
      </c>
      <c r="J134" s="113">
        <f t="shared" si="26"/>
        <v>44082</v>
      </c>
      <c r="K134" s="132">
        <v>44075</v>
      </c>
      <c r="L134" s="111">
        <v>56000000</v>
      </c>
      <c r="M134" s="110">
        <f t="shared" si="24"/>
        <v>5600000000000</v>
      </c>
      <c r="N134" s="152">
        <v>6.2</v>
      </c>
    </row>
    <row r="135" spans="1:14" ht="16.5" customHeight="1">
      <c r="A135" s="109">
        <v>131</v>
      </c>
      <c r="B135" s="117" t="s">
        <v>403</v>
      </c>
      <c r="C135" s="125" t="s">
        <v>402</v>
      </c>
      <c r="D135" s="124" t="s">
        <v>2</v>
      </c>
      <c r="E135" s="109">
        <v>15</v>
      </c>
      <c r="F135" s="113">
        <v>43356</v>
      </c>
      <c r="G135" s="113">
        <v>48835</v>
      </c>
      <c r="H135" s="115">
        <f t="shared" si="25"/>
        <v>44087</v>
      </c>
      <c r="I135" s="114">
        <f t="shared" si="23"/>
        <v>44088</v>
      </c>
      <c r="J135" s="113">
        <f t="shared" si="26"/>
        <v>44088</v>
      </c>
      <c r="K135" s="112">
        <f aca="true" t="shared" si="27" ref="K135:K176">IF(WEEKDAY(I135)=6,I135-4,I135-6)</f>
        <v>44082</v>
      </c>
      <c r="L135" s="111">
        <v>79250000</v>
      </c>
      <c r="M135" s="110">
        <f t="shared" si="24"/>
        <v>7925000000000</v>
      </c>
      <c r="N135" s="152">
        <v>4.9</v>
      </c>
    </row>
    <row r="136" spans="1:14" ht="16.5" customHeight="1">
      <c r="A136" s="109">
        <v>132</v>
      </c>
      <c r="B136" s="113" t="s">
        <v>401</v>
      </c>
      <c r="C136" s="113" t="s">
        <v>400</v>
      </c>
      <c r="D136" s="124" t="s">
        <v>2</v>
      </c>
      <c r="E136" s="124">
        <v>20</v>
      </c>
      <c r="F136" s="122">
        <v>43720</v>
      </c>
      <c r="G136" s="122">
        <v>51025</v>
      </c>
      <c r="H136" s="115">
        <f t="shared" si="25"/>
        <v>44086</v>
      </c>
      <c r="I136" s="114">
        <f t="shared" si="23"/>
        <v>44088</v>
      </c>
      <c r="J136" s="113">
        <f t="shared" si="26"/>
        <v>44088</v>
      </c>
      <c r="K136" s="112">
        <f t="shared" si="27"/>
        <v>44082</v>
      </c>
      <c r="L136" s="130">
        <v>46031424</v>
      </c>
      <c r="M136" s="110">
        <f>L136*100000</f>
        <v>4603142400000</v>
      </c>
      <c r="N136" s="153">
        <v>4.9</v>
      </c>
    </row>
    <row r="137" spans="1:14" ht="16.5" customHeight="1">
      <c r="A137" s="109">
        <v>133</v>
      </c>
      <c r="B137" s="117" t="s">
        <v>399</v>
      </c>
      <c r="C137" s="117" t="s">
        <v>398</v>
      </c>
      <c r="D137" s="124" t="s">
        <v>2</v>
      </c>
      <c r="E137" s="124">
        <v>5</v>
      </c>
      <c r="F137" s="122">
        <v>43720</v>
      </c>
      <c r="G137" s="122">
        <v>45547</v>
      </c>
      <c r="H137" s="115">
        <f t="shared" si="25"/>
        <v>44086</v>
      </c>
      <c r="I137" s="114">
        <f t="shared" si="23"/>
        <v>44088</v>
      </c>
      <c r="J137" s="113">
        <f t="shared" si="26"/>
        <v>44088</v>
      </c>
      <c r="K137" s="112">
        <f t="shared" si="27"/>
        <v>44082</v>
      </c>
      <c r="L137" s="130">
        <v>19500000</v>
      </c>
      <c r="M137" s="110">
        <f>L137*100000</f>
        <v>1950000000000</v>
      </c>
      <c r="N137" s="153">
        <v>3.1</v>
      </c>
    </row>
    <row r="138" spans="1:14" ht="16.5" customHeight="1">
      <c r="A138" s="109">
        <v>134</v>
      </c>
      <c r="B138" s="117" t="s">
        <v>100</v>
      </c>
      <c r="C138" s="117" t="s">
        <v>116</v>
      </c>
      <c r="D138" s="129" t="s">
        <v>2</v>
      </c>
      <c r="E138" s="109">
        <v>10</v>
      </c>
      <c r="F138" s="113">
        <v>41897</v>
      </c>
      <c r="G138" s="113">
        <v>45550</v>
      </c>
      <c r="H138" s="115">
        <f t="shared" si="25"/>
        <v>44089</v>
      </c>
      <c r="I138" s="114">
        <f t="shared" si="23"/>
        <v>44089</v>
      </c>
      <c r="J138" s="113">
        <f t="shared" si="26"/>
        <v>44089</v>
      </c>
      <c r="K138" s="112">
        <f t="shared" si="27"/>
        <v>44083</v>
      </c>
      <c r="L138" s="111">
        <v>57000000</v>
      </c>
      <c r="M138" s="110">
        <f>+L138*100000</f>
        <v>5700000000000</v>
      </c>
      <c r="N138" s="165">
        <v>7.3</v>
      </c>
    </row>
    <row r="139" spans="1:14" ht="16.5" customHeight="1">
      <c r="A139" s="109">
        <v>135</v>
      </c>
      <c r="B139" s="117" t="s">
        <v>285</v>
      </c>
      <c r="C139" s="117" t="s">
        <v>286</v>
      </c>
      <c r="D139" s="129" t="s">
        <v>2</v>
      </c>
      <c r="E139" s="109">
        <v>30</v>
      </c>
      <c r="F139" s="113">
        <v>42628</v>
      </c>
      <c r="G139" s="113">
        <v>53585</v>
      </c>
      <c r="H139" s="115">
        <f t="shared" si="25"/>
        <v>44089</v>
      </c>
      <c r="I139" s="114">
        <f t="shared" si="23"/>
        <v>44089</v>
      </c>
      <c r="J139" s="113">
        <f t="shared" si="26"/>
        <v>44089</v>
      </c>
      <c r="K139" s="112">
        <f t="shared" si="27"/>
        <v>44083</v>
      </c>
      <c r="L139" s="111">
        <v>74906845</v>
      </c>
      <c r="M139" s="110">
        <f>+L139*100000</f>
        <v>7490684500000</v>
      </c>
      <c r="N139" s="152">
        <v>7.9</v>
      </c>
    </row>
    <row r="140" spans="1:14" ht="16.5" customHeight="1">
      <c r="A140" s="109">
        <v>136</v>
      </c>
      <c r="B140" s="117" t="s">
        <v>287</v>
      </c>
      <c r="C140" s="117" t="s">
        <v>288</v>
      </c>
      <c r="D140" s="129" t="s">
        <v>2</v>
      </c>
      <c r="E140" s="109">
        <v>15</v>
      </c>
      <c r="F140" s="113">
        <v>42628</v>
      </c>
      <c r="G140" s="113">
        <v>48106</v>
      </c>
      <c r="H140" s="115">
        <f t="shared" si="25"/>
        <v>44089</v>
      </c>
      <c r="I140" s="114">
        <f t="shared" si="23"/>
        <v>44089</v>
      </c>
      <c r="J140" s="113">
        <f t="shared" si="26"/>
        <v>44089</v>
      </c>
      <c r="K140" s="112">
        <f t="shared" si="27"/>
        <v>44083</v>
      </c>
      <c r="L140" s="111">
        <v>41600000</v>
      </c>
      <c r="M140" s="110">
        <f>+L140*100000</f>
        <v>4160000000000</v>
      </c>
      <c r="N140" s="152">
        <v>7.4</v>
      </c>
    </row>
    <row r="141" spans="1:14" ht="16.5" customHeight="1">
      <c r="A141" s="109">
        <v>137</v>
      </c>
      <c r="B141" s="117" t="s">
        <v>397</v>
      </c>
      <c r="C141" s="125" t="s">
        <v>396</v>
      </c>
      <c r="D141" s="124" t="s">
        <v>2</v>
      </c>
      <c r="E141" s="109">
        <v>10</v>
      </c>
      <c r="F141" s="113">
        <v>43363</v>
      </c>
      <c r="G141" s="113">
        <v>47016</v>
      </c>
      <c r="H141" s="115">
        <f t="shared" si="25"/>
        <v>44094</v>
      </c>
      <c r="I141" s="114">
        <f t="shared" si="23"/>
        <v>44095</v>
      </c>
      <c r="J141" s="113">
        <f t="shared" si="26"/>
        <v>44095</v>
      </c>
      <c r="K141" s="112">
        <f t="shared" si="27"/>
        <v>44089</v>
      </c>
      <c r="L141" s="111">
        <v>78950000</v>
      </c>
      <c r="M141" s="110">
        <f>+L141*100000</f>
        <v>7895000000000</v>
      </c>
      <c r="N141" s="152">
        <v>4.7</v>
      </c>
    </row>
    <row r="142" spans="1:14" ht="16.5" customHeight="1">
      <c r="A142" s="109">
        <v>138</v>
      </c>
      <c r="B142" s="117" t="s">
        <v>395</v>
      </c>
      <c r="C142" s="117" t="s">
        <v>394</v>
      </c>
      <c r="D142" s="124" t="s">
        <v>2</v>
      </c>
      <c r="E142" s="124">
        <v>7</v>
      </c>
      <c r="F142" s="122">
        <v>43734</v>
      </c>
      <c r="G142" s="122">
        <v>46291</v>
      </c>
      <c r="H142" s="115">
        <f t="shared" si="25"/>
        <v>44100</v>
      </c>
      <c r="I142" s="114">
        <f t="shared" si="23"/>
        <v>44102</v>
      </c>
      <c r="J142" s="113">
        <f t="shared" si="26"/>
        <v>44102</v>
      </c>
      <c r="K142" s="112">
        <f t="shared" si="27"/>
        <v>44096</v>
      </c>
      <c r="L142" s="130">
        <v>14400000</v>
      </c>
      <c r="M142" s="110">
        <f>L142*100000</f>
        <v>1440000000000</v>
      </c>
      <c r="N142" s="153">
        <v>3.5</v>
      </c>
    </row>
    <row r="143" spans="1:14" ht="16.5" customHeight="1">
      <c r="A143" s="109">
        <v>139</v>
      </c>
      <c r="B143" s="117" t="s">
        <v>393</v>
      </c>
      <c r="C143" s="117" t="s">
        <v>392</v>
      </c>
      <c r="D143" s="124" t="s">
        <v>2</v>
      </c>
      <c r="E143" s="124">
        <v>30</v>
      </c>
      <c r="F143" s="122">
        <v>43734</v>
      </c>
      <c r="G143" s="122">
        <v>54692</v>
      </c>
      <c r="H143" s="115">
        <f t="shared" si="25"/>
        <v>44100</v>
      </c>
      <c r="I143" s="114">
        <f t="shared" si="23"/>
        <v>44102</v>
      </c>
      <c r="J143" s="113">
        <f t="shared" si="26"/>
        <v>44102</v>
      </c>
      <c r="K143" s="112">
        <f t="shared" si="27"/>
        <v>44096</v>
      </c>
      <c r="L143" s="130">
        <v>36240000</v>
      </c>
      <c r="M143" s="110">
        <f>L143*100000</f>
        <v>3624000000000</v>
      </c>
      <c r="N143" s="153">
        <v>5.2</v>
      </c>
    </row>
    <row r="144" spans="1:14" ht="16.5" customHeight="1">
      <c r="A144" s="109">
        <v>140</v>
      </c>
      <c r="B144" s="131" t="s">
        <v>74</v>
      </c>
      <c r="C144" s="131" t="s">
        <v>75</v>
      </c>
      <c r="D144" s="129" t="s">
        <v>2</v>
      </c>
      <c r="E144" s="109">
        <v>10</v>
      </c>
      <c r="F144" s="131" t="s">
        <v>54</v>
      </c>
      <c r="G144" s="131" t="s">
        <v>86</v>
      </c>
      <c r="H144" s="115">
        <f t="shared" si="25"/>
        <v>44104</v>
      </c>
      <c r="I144" s="114">
        <f t="shared" si="23"/>
        <v>44104</v>
      </c>
      <c r="J144" s="113">
        <f t="shared" si="26"/>
        <v>44104</v>
      </c>
      <c r="K144" s="112">
        <f t="shared" si="27"/>
        <v>44098</v>
      </c>
      <c r="L144" s="110">
        <v>14080000</v>
      </c>
      <c r="M144" s="110">
        <f>+L144*100000</f>
        <v>1408000000000</v>
      </c>
      <c r="N144" s="165">
        <v>8.9</v>
      </c>
    </row>
    <row r="145" spans="1:14" ht="16.5" customHeight="1">
      <c r="A145" s="109">
        <v>141</v>
      </c>
      <c r="B145" s="117" t="s">
        <v>391</v>
      </c>
      <c r="C145" s="117" t="s">
        <v>390</v>
      </c>
      <c r="D145" s="124" t="s">
        <v>2</v>
      </c>
      <c r="E145" s="124">
        <v>10</v>
      </c>
      <c r="F145" s="122">
        <v>43741</v>
      </c>
      <c r="G145" s="122">
        <v>47394</v>
      </c>
      <c r="H145" s="115">
        <f t="shared" si="25"/>
        <v>44107</v>
      </c>
      <c r="I145" s="114">
        <f t="shared" si="23"/>
        <v>44109</v>
      </c>
      <c r="J145" s="113">
        <f t="shared" si="26"/>
        <v>44109</v>
      </c>
      <c r="K145" s="112">
        <f t="shared" si="27"/>
        <v>44103</v>
      </c>
      <c r="L145" s="130">
        <v>129500000</v>
      </c>
      <c r="M145" s="110">
        <f>L145*100000</f>
        <v>12950000000000</v>
      </c>
      <c r="N145" s="153">
        <v>3.9</v>
      </c>
    </row>
    <row r="146" spans="1:14" ht="16.5" customHeight="1">
      <c r="A146" s="109">
        <v>142</v>
      </c>
      <c r="B146" s="117" t="s">
        <v>289</v>
      </c>
      <c r="C146" s="117" t="s">
        <v>290</v>
      </c>
      <c r="D146" s="129" t="s">
        <v>2</v>
      </c>
      <c r="E146" s="109">
        <v>10</v>
      </c>
      <c r="F146" s="113">
        <v>42649</v>
      </c>
      <c r="G146" s="113">
        <v>46301</v>
      </c>
      <c r="H146" s="115">
        <f t="shared" si="25"/>
        <v>44110</v>
      </c>
      <c r="I146" s="114">
        <f t="shared" si="23"/>
        <v>44110</v>
      </c>
      <c r="J146" s="113">
        <f t="shared" si="26"/>
        <v>44110</v>
      </c>
      <c r="K146" s="112">
        <f t="shared" si="27"/>
        <v>44104</v>
      </c>
      <c r="L146" s="111">
        <v>28250000</v>
      </c>
      <c r="M146" s="110">
        <f aca="true" t="shared" si="28" ref="M146:M154">+L146*100000</f>
        <v>2825000000000</v>
      </c>
      <c r="N146" s="152">
        <v>6.2</v>
      </c>
    </row>
    <row r="147" spans="1:14" ht="16.5" customHeight="1">
      <c r="A147" s="109">
        <v>143</v>
      </c>
      <c r="B147" s="117" t="s">
        <v>291</v>
      </c>
      <c r="C147" s="117" t="s">
        <v>292</v>
      </c>
      <c r="D147" s="129" t="s">
        <v>2</v>
      </c>
      <c r="E147" s="109">
        <v>20</v>
      </c>
      <c r="F147" s="113">
        <v>42649</v>
      </c>
      <c r="G147" s="113">
        <v>49954</v>
      </c>
      <c r="H147" s="115">
        <f t="shared" si="25"/>
        <v>44110</v>
      </c>
      <c r="I147" s="114">
        <f t="shared" si="23"/>
        <v>44110</v>
      </c>
      <c r="J147" s="113">
        <f t="shared" si="26"/>
        <v>44110</v>
      </c>
      <c r="K147" s="112">
        <f t="shared" si="27"/>
        <v>44104</v>
      </c>
      <c r="L147" s="111">
        <v>20830000</v>
      </c>
      <c r="M147" s="110">
        <f t="shared" si="28"/>
        <v>2083000000000</v>
      </c>
      <c r="N147" s="152">
        <v>7.7</v>
      </c>
    </row>
    <row r="148" spans="1:14" ht="16.5" customHeight="1">
      <c r="A148" s="109">
        <v>144</v>
      </c>
      <c r="B148" s="131" t="s">
        <v>56</v>
      </c>
      <c r="C148" s="131" t="s">
        <v>57</v>
      </c>
      <c r="D148" s="129" t="s">
        <v>2</v>
      </c>
      <c r="E148" s="109">
        <v>10</v>
      </c>
      <c r="F148" s="131" t="s">
        <v>55</v>
      </c>
      <c r="G148" s="131" t="s">
        <v>58</v>
      </c>
      <c r="H148" s="115">
        <f t="shared" si="25"/>
        <v>44115</v>
      </c>
      <c r="I148" s="114">
        <f t="shared" si="23"/>
        <v>44116</v>
      </c>
      <c r="J148" s="113">
        <f t="shared" si="26"/>
        <v>44116</v>
      </c>
      <c r="K148" s="112">
        <f t="shared" si="27"/>
        <v>44110</v>
      </c>
      <c r="L148" s="110">
        <v>6000000</v>
      </c>
      <c r="M148" s="110">
        <f t="shared" si="28"/>
        <v>600000000000</v>
      </c>
      <c r="N148" s="165">
        <v>10.8</v>
      </c>
    </row>
    <row r="149" spans="1:14" ht="16.5" customHeight="1">
      <c r="A149" s="109">
        <v>145</v>
      </c>
      <c r="B149" s="117" t="s">
        <v>358</v>
      </c>
      <c r="C149" s="117" t="s">
        <v>359</v>
      </c>
      <c r="D149" s="124" t="s">
        <v>2</v>
      </c>
      <c r="E149" s="109">
        <v>5</v>
      </c>
      <c r="F149" s="113">
        <v>43020</v>
      </c>
      <c r="G149" s="113">
        <v>44846</v>
      </c>
      <c r="H149" s="115">
        <f t="shared" si="25"/>
        <v>44116</v>
      </c>
      <c r="I149" s="114">
        <f t="shared" si="23"/>
        <v>44116</v>
      </c>
      <c r="J149" s="113">
        <f t="shared" si="26"/>
        <v>44116</v>
      </c>
      <c r="K149" s="112">
        <f t="shared" si="27"/>
        <v>44110</v>
      </c>
      <c r="L149" s="111">
        <v>28090000</v>
      </c>
      <c r="M149" s="110">
        <f t="shared" si="28"/>
        <v>2809000000000</v>
      </c>
      <c r="N149" s="152">
        <v>4.5</v>
      </c>
    </row>
    <row r="150" spans="1:14" ht="16.5" customHeight="1">
      <c r="A150" s="109">
        <v>146</v>
      </c>
      <c r="B150" s="117" t="s">
        <v>293</v>
      </c>
      <c r="C150" s="117" t="s">
        <v>294</v>
      </c>
      <c r="D150" s="129" t="s">
        <v>2</v>
      </c>
      <c r="E150" s="109">
        <v>30</v>
      </c>
      <c r="F150" s="113">
        <v>42656</v>
      </c>
      <c r="G150" s="113">
        <v>53613</v>
      </c>
      <c r="H150" s="115">
        <f t="shared" si="25"/>
        <v>44117</v>
      </c>
      <c r="I150" s="114">
        <f t="shared" si="23"/>
        <v>44117</v>
      </c>
      <c r="J150" s="113">
        <f t="shared" si="26"/>
        <v>44117</v>
      </c>
      <c r="K150" s="112">
        <f t="shared" si="27"/>
        <v>44111</v>
      </c>
      <c r="L150" s="111">
        <v>73751000</v>
      </c>
      <c r="M150" s="110">
        <f t="shared" si="28"/>
        <v>7375100000000</v>
      </c>
      <c r="N150" s="152">
        <v>7.9</v>
      </c>
    </row>
    <row r="151" spans="1:14" ht="16.5" customHeight="1">
      <c r="A151" s="109">
        <v>147</v>
      </c>
      <c r="B151" s="117" t="s">
        <v>101</v>
      </c>
      <c r="C151" s="125" t="s">
        <v>117</v>
      </c>
      <c r="D151" s="129" t="s">
        <v>2</v>
      </c>
      <c r="E151" s="109">
        <v>15</v>
      </c>
      <c r="F151" s="113">
        <v>41927</v>
      </c>
      <c r="G151" s="113">
        <v>47406</v>
      </c>
      <c r="H151" s="115">
        <f t="shared" si="25"/>
        <v>44119</v>
      </c>
      <c r="I151" s="114">
        <f t="shared" si="23"/>
        <v>44119</v>
      </c>
      <c r="J151" s="113">
        <f t="shared" si="26"/>
        <v>44119</v>
      </c>
      <c r="K151" s="112">
        <f t="shared" si="27"/>
        <v>44113</v>
      </c>
      <c r="L151" s="111">
        <v>30080000</v>
      </c>
      <c r="M151" s="110">
        <f t="shared" si="28"/>
        <v>3008000000000</v>
      </c>
      <c r="N151" s="165">
        <v>7</v>
      </c>
    </row>
    <row r="152" spans="1:14" ht="16.5" customHeight="1">
      <c r="A152" s="109">
        <v>148</v>
      </c>
      <c r="B152" s="117" t="s">
        <v>102</v>
      </c>
      <c r="C152" s="125" t="s">
        <v>118</v>
      </c>
      <c r="D152" s="129" t="s">
        <v>2</v>
      </c>
      <c r="E152" s="109">
        <v>10</v>
      </c>
      <c r="F152" s="113">
        <v>41927</v>
      </c>
      <c r="G152" s="113">
        <v>45580</v>
      </c>
      <c r="H152" s="115">
        <f t="shared" si="25"/>
        <v>44119</v>
      </c>
      <c r="I152" s="114">
        <f t="shared" si="23"/>
        <v>44119</v>
      </c>
      <c r="J152" s="113">
        <f t="shared" si="26"/>
        <v>44119</v>
      </c>
      <c r="K152" s="112">
        <f t="shared" si="27"/>
        <v>44113</v>
      </c>
      <c r="L152" s="111">
        <v>37560000</v>
      </c>
      <c r="M152" s="110">
        <f t="shared" si="28"/>
        <v>3756000000000</v>
      </c>
      <c r="N152" s="165">
        <v>6.1</v>
      </c>
    </row>
    <row r="153" spans="1:14" ht="16.5" customHeight="1">
      <c r="A153" s="109">
        <v>149</v>
      </c>
      <c r="B153" s="131" t="s">
        <v>60</v>
      </c>
      <c r="C153" s="131" t="s">
        <v>61</v>
      </c>
      <c r="D153" s="129" t="s">
        <v>2</v>
      </c>
      <c r="E153" s="109">
        <v>10</v>
      </c>
      <c r="F153" s="131" t="s">
        <v>59</v>
      </c>
      <c r="G153" s="131" t="s">
        <v>62</v>
      </c>
      <c r="H153" s="115">
        <f t="shared" si="25"/>
        <v>44122</v>
      </c>
      <c r="I153" s="114">
        <f t="shared" si="23"/>
        <v>44123</v>
      </c>
      <c r="J153" s="113">
        <f t="shared" si="26"/>
        <v>44123</v>
      </c>
      <c r="K153" s="112">
        <f t="shared" si="27"/>
        <v>44117</v>
      </c>
      <c r="L153" s="110">
        <v>15959300</v>
      </c>
      <c r="M153" s="110">
        <f t="shared" si="28"/>
        <v>1595930000000</v>
      </c>
      <c r="N153" s="165">
        <v>10.8</v>
      </c>
    </row>
    <row r="154" spans="1:14" ht="16.5" customHeight="1">
      <c r="A154" s="109">
        <v>150</v>
      </c>
      <c r="B154" s="117" t="s">
        <v>360</v>
      </c>
      <c r="C154" s="125" t="s">
        <v>361</v>
      </c>
      <c r="D154" s="124" t="s">
        <v>2</v>
      </c>
      <c r="E154" s="109">
        <v>7</v>
      </c>
      <c r="F154" s="113">
        <v>43027</v>
      </c>
      <c r="G154" s="113">
        <v>45584</v>
      </c>
      <c r="H154" s="115">
        <f t="shared" si="25"/>
        <v>44123</v>
      </c>
      <c r="I154" s="114">
        <f t="shared" si="23"/>
        <v>44123</v>
      </c>
      <c r="J154" s="113">
        <f t="shared" si="26"/>
        <v>44123</v>
      </c>
      <c r="K154" s="112">
        <f t="shared" si="27"/>
        <v>44117</v>
      </c>
      <c r="L154" s="111">
        <v>17840000</v>
      </c>
      <c r="M154" s="110">
        <f t="shared" si="28"/>
        <v>1784000000000</v>
      </c>
      <c r="N154" s="152">
        <v>4.8</v>
      </c>
    </row>
    <row r="155" spans="1:14" ht="16.5" customHeight="1">
      <c r="A155" s="109">
        <v>151</v>
      </c>
      <c r="B155" s="117" t="s">
        <v>389</v>
      </c>
      <c r="C155" s="117" t="s">
        <v>388</v>
      </c>
      <c r="D155" s="124" t="s">
        <v>2</v>
      </c>
      <c r="E155" s="124">
        <v>15</v>
      </c>
      <c r="F155" s="122">
        <v>43755</v>
      </c>
      <c r="G155" s="122">
        <v>49234</v>
      </c>
      <c r="H155" s="115">
        <f t="shared" si="25"/>
        <v>44121</v>
      </c>
      <c r="I155" s="114">
        <f aca="true" t="shared" si="29" ref="I155:I176">IF(WEEKDAY(H155)=7,H155+2,IF(WEEKDAY(H155)=1,H155+1,H155))</f>
        <v>44123</v>
      </c>
      <c r="J155" s="113">
        <f t="shared" si="26"/>
        <v>44123</v>
      </c>
      <c r="K155" s="112">
        <f t="shared" si="27"/>
        <v>44117</v>
      </c>
      <c r="L155" s="130">
        <v>140950000</v>
      </c>
      <c r="M155" s="110">
        <f>L155*100000</f>
        <v>14095000000000</v>
      </c>
      <c r="N155" s="153">
        <v>4</v>
      </c>
    </row>
    <row r="156" spans="1:14" ht="16.5" customHeight="1">
      <c r="A156" s="109">
        <v>152</v>
      </c>
      <c r="B156" s="117" t="s">
        <v>161</v>
      </c>
      <c r="C156" s="117" t="s">
        <v>175</v>
      </c>
      <c r="D156" s="129" t="s">
        <v>2</v>
      </c>
      <c r="E156" s="109">
        <v>5</v>
      </c>
      <c r="F156" s="113">
        <v>42299</v>
      </c>
      <c r="G156" s="113">
        <v>44126</v>
      </c>
      <c r="H156" s="115">
        <f t="shared" si="25"/>
        <v>44126</v>
      </c>
      <c r="I156" s="114">
        <f t="shared" si="29"/>
        <v>44126</v>
      </c>
      <c r="J156" s="113">
        <f t="shared" si="26"/>
        <v>44126</v>
      </c>
      <c r="K156" s="112">
        <f t="shared" si="27"/>
        <v>44120</v>
      </c>
      <c r="L156" s="110">
        <v>72200000</v>
      </c>
      <c r="M156" s="110">
        <f aca="true" t="shared" si="30" ref="M156:M167">+L156*100000</f>
        <v>7220000000000</v>
      </c>
      <c r="N156" s="164">
        <v>6.6</v>
      </c>
    </row>
    <row r="157" spans="1:14" ht="16.5" customHeight="1">
      <c r="A157" s="109">
        <v>153</v>
      </c>
      <c r="B157" s="117" t="s">
        <v>171</v>
      </c>
      <c r="C157" s="117" t="s">
        <v>176</v>
      </c>
      <c r="D157" s="129" t="s">
        <v>196</v>
      </c>
      <c r="E157" s="109">
        <v>20</v>
      </c>
      <c r="F157" s="113">
        <v>42306</v>
      </c>
      <c r="G157" s="113">
        <v>49611</v>
      </c>
      <c r="H157" s="115">
        <f t="shared" si="25"/>
        <v>44133</v>
      </c>
      <c r="I157" s="114">
        <f t="shared" si="29"/>
        <v>44133</v>
      </c>
      <c r="J157" s="113">
        <f t="shared" si="26"/>
        <v>44133</v>
      </c>
      <c r="K157" s="112">
        <f t="shared" si="27"/>
        <v>44127</v>
      </c>
      <c r="L157" s="110">
        <v>16000000</v>
      </c>
      <c r="M157" s="110">
        <f t="shared" si="30"/>
        <v>1600000000000</v>
      </c>
      <c r="N157" s="154">
        <v>7.75</v>
      </c>
    </row>
    <row r="158" spans="1:14" ht="16.5" customHeight="1">
      <c r="A158" s="109">
        <v>154</v>
      </c>
      <c r="B158" s="117" t="s">
        <v>387</v>
      </c>
      <c r="C158" s="125" t="s">
        <v>386</v>
      </c>
      <c r="D158" s="124" t="s">
        <v>2</v>
      </c>
      <c r="E158" s="109">
        <v>5</v>
      </c>
      <c r="F158" s="113">
        <v>43405</v>
      </c>
      <c r="G158" s="113">
        <v>45231</v>
      </c>
      <c r="H158" s="115">
        <f t="shared" si="25"/>
        <v>44136</v>
      </c>
      <c r="I158" s="114">
        <f t="shared" si="29"/>
        <v>44137</v>
      </c>
      <c r="J158" s="113">
        <f t="shared" si="26"/>
        <v>44137</v>
      </c>
      <c r="K158" s="112">
        <f t="shared" si="27"/>
        <v>44131</v>
      </c>
      <c r="L158" s="111">
        <v>2750000</v>
      </c>
      <c r="M158" s="110">
        <f t="shared" si="30"/>
        <v>275000000000</v>
      </c>
      <c r="N158" s="152">
        <v>4.2</v>
      </c>
    </row>
    <row r="159" spans="1:14" ht="16.5" customHeight="1">
      <c r="A159" s="109">
        <v>155</v>
      </c>
      <c r="B159" s="117" t="s">
        <v>362</v>
      </c>
      <c r="C159" s="117" t="s">
        <v>363</v>
      </c>
      <c r="D159" s="124" t="s">
        <v>2</v>
      </c>
      <c r="E159" s="109">
        <v>10</v>
      </c>
      <c r="F159" s="113">
        <v>43041</v>
      </c>
      <c r="G159" s="113">
        <v>46693</v>
      </c>
      <c r="H159" s="115">
        <f t="shared" si="25"/>
        <v>44137</v>
      </c>
      <c r="I159" s="114">
        <f t="shared" si="29"/>
        <v>44137</v>
      </c>
      <c r="J159" s="113">
        <f t="shared" si="26"/>
        <v>44137</v>
      </c>
      <c r="K159" s="112">
        <f t="shared" si="27"/>
        <v>44131</v>
      </c>
      <c r="L159" s="111">
        <v>29300000</v>
      </c>
      <c r="M159" s="110">
        <f t="shared" si="30"/>
        <v>2930000000000</v>
      </c>
      <c r="N159" s="152">
        <v>5.4</v>
      </c>
    </row>
    <row r="160" spans="1:111" s="128" customFormat="1" ht="16.5" customHeight="1">
      <c r="A160" s="109">
        <v>156</v>
      </c>
      <c r="B160" s="117" t="s">
        <v>162</v>
      </c>
      <c r="C160" s="117" t="s">
        <v>177</v>
      </c>
      <c r="D160" s="129" t="s">
        <v>2</v>
      </c>
      <c r="E160" s="109">
        <v>5</v>
      </c>
      <c r="F160" s="113">
        <v>42313</v>
      </c>
      <c r="G160" s="113">
        <v>44140</v>
      </c>
      <c r="H160" s="115">
        <f t="shared" si="25"/>
        <v>44140</v>
      </c>
      <c r="I160" s="114">
        <f t="shared" si="29"/>
        <v>44140</v>
      </c>
      <c r="J160" s="113">
        <f t="shared" si="26"/>
        <v>44140</v>
      </c>
      <c r="K160" s="112">
        <f t="shared" si="27"/>
        <v>44134</v>
      </c>
      <c r="L160" s="110">
        <v>76480000</v>
      </c>
      <c r="M160" s="110">
        <f t="shared" si="30"/>
        <v>7648000000000</v>
      </c>
      <c r="N160" s="164">
        <v>6.5</v>
      </c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8"/>
      <c r="AF160" s="158"/>
      <c r="AG160" s="158"/>
      <c r="AH160" s="158"/>
      <c r="AI160" s="158"/>
      <c r="AJ160" s="158"/>
      <c r="AK160" s="158"/>
      <c r="AL160" s="158"/>
      <c r="AM160" s="158"/>
      <c r="AN160" s="158"/>
      <c r="AO160" s="158"/>
      <c r="AP160" s="158"/>
      <c r="AQ160" s="158"/>
      <c r="AR160" s="158"/>
      <c r="AS160" s="158"/>
      <c r="AT160" s="158"/>
      <c r="AU160" s="158"/>
      <c r="AV160" s="158"/>
      <c r="AW160" s="158"/>
      <c r="AX160" s="158"/>
      <c r="AY160" s="158"/>
      <c r="AZ160" s="158"/>
      <c r="BA160" s="158"/>
      <c r="BB160" s="158"/>
      <c r="BC160" s="158"/>
      <c r="BD160" s="158"/>
      <c r="BE160" s="158"/>
      <c r="BF160" s="158"/>
      <c r="BG160" s="158"/>
      <c r="BH160" s="158"/>
      <c r="BI160" s="158"/>
      <c r="BJ160" s="158"/>
      <c r="BK160" s="158"/>
      <c r="BL160" s="158"/>
      <c r="BM160" s="158"/>
      <c r="BN160" s="158"/>
      <c r="BO160" s="158"/>
      <c r="BP160" s="158"/>
      <c r="BQ160" s="158"/>
      <c r="BR160" s="158"/>
      <c r="BS160" s="158"/>
      <c r="BT160" s="158"/>
      <c r="BU160" s="158"/>
      <c r="BV160" s="158"/>
      <c r="BW160" s="158"/>
      <c r="BX160" s="158"/>
      <c r="BY160" s="158"/>
      <c r="BZ160" s="158"/>
      <c r="CA160" s="158"/>
      <c r="CB160" s="158"/>
      <c r="CC160" s="158"/>
      <c r="CD160" s="158"/>
      <c r="CE160" s="158"/>
      <c r="CF160" s="158"/>
      <c r="CG160" s="158"/>
      <c r="CH160" s="158"/>
      <c r="CI160" s="158"/>
      <c r="CJ160" s="158"/>
      <c r="CK160" s="158"/>
      <c r="CL160" s="158"/>
      <c r="CM160" s="158"/>
      <c r="CN160" s="158"/>
      <c r="CO160" s="158"/>
      <c r="CP160" s="158"/>
      <c r="CQ160" s="158"/>
      <c r="CR160" s="158"/>
      <c r="CS160" s="158"/>
      <c r="CT160" s="158"/>
      <c r="CU160" s="158"/>
      <c r="CV160" s="158"/>
      <c r="CW160" s="158"/>
      <c r="CX160" s="158"/>
      <c r="CY160" s="158"/>
      <c r="CZ160" s="158"/>
      <c r="DA160" s="158"/>
      <c r="DB160" s="158"/>
      <c r="DC160" s="158"/>
      <c r="DD160" s="158"/>
      <c r="DE160" s="158"/>
      <c r="DF160" s="158"/>
      <c r="DG160" s="158"/>
    </row>
    <row r="161" spans="1:111" s="128" customFormat="1" ht="16.5" customHeight="1">
      <c r="A161" s="109">
        <v>157</v>
      </c>
      <c r="B161" s="117" t="s">
        <v>163</v>
      </c>
      <c r="C161" s="125" t="s">
        <v>178</v>
      </c>
      <c r="D161" s="116" t="s">
        <v>2</v>
      </c>
      <c r="E161" s="109">
        <v>5</v>
      </c>
      <c r="F161" s="113">
        <v>42318</v>
      </c>
      <c r="G161" s="113">
        <v>44145</v>
      </c>
      <c r="H161" s="115">
        <f t="shared" si="25"/>
        <v>44145</v>
      </c>
      <c r="I161" s="114">
        <f t="shared" si="29"/>
        <v>44145</v>
      </c>
      <c r="J161" s="113">
        <f t="shared" si="26"/>
        <v>44145</v>
      </c>
      <c r="K161" s="112">
        <f t="shared" si="27"/>
        <v>44139</v>
      </c>
      <c r="L161" s="110">
        <v>42000000</v>
      </c>
      <c r="M161" s="110">
        <f t="shared" si="30"/>
        <v>4200000000000</v>
      </c>
      <c r="N161" s="164">
        <v>6.6</v>
      </c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158"/>
      <c r="AD161" s="158"/>
      <c r="AE161" s="158"/>
      <c r="AF161" s="158"/>
      <c r="AG161" s="158"/>
      <c r="AH161" s="158"/>
      <c r="AI161" s="158"/>
      <c r="AJ161" s="158"/>
      <c r="AK161" s="158"/>
      <c r="AL161" s="158"/>
      <c r="AM161" s="158"/>
      <c r="AN161" s="158"/>
      <c r="AO161" s="158"/>
      <c r="AP161" s="158"/>
      <c r="AQ161" s="158"/>
      <c r="AR161" s="158"/>
      <c r="AS161" s="158"/>
      <c r="AT161" s="158"/>
      <c r="AU161" s="158"/>
      <c r="AV161" s="158"/>
      <c r="AW161" s="158"/>
      <c r="AX161" s="158"/>
      <c r="AY161" s="158"/>
      <c r="AZ161" s="158"/>
      <c r="BA161" s="158"/>
      <c r="BB161" s="158"/>
      <c r="BC161" s="158"/>
      <c r="BD161" s="158"/>
      <c r="BE161" s="158"/>
      <c r="BF161" s="158"/>
      <c r="BG161" s="158"/>
      <c r="BH161" s="158"/>
      <c r="BI161" s="158"/>
      <c r="BJ161" s="158"/>
      <c r="BK161" s="158"/>
      <c r="BL161" s="158"/>
      <c r="BM161" s="158"/>
      <c r="BN161" s="158"/>
      <c r="BO161" s="158"/>
      <c r="BP161" s="158"/>
      <c r="BQ161" s="158"/>
      <c r="BR161" s="158"/>
      <c r="BS161" s="158"/>
      <c r="BT161" s="158"/>
      <c r="BU161" s="158"/>
      <c r="BV161" s="158"/>
      <c r="BW161" s="158"/>
      <c r="BX161" s="158"/>
      <c r="BY161" s="158"/>
      <c r="BZ161" s="158"/>
      <c r="CA161" s="158"/>
      <c r="CB161" s="158"/>
      <c r="CC161" s="158"/>
      <c r="CD161" s="158"/>
      <c r="CE161" s="158"/>
      <c r="CF161" s="158"/>
      <c r="CG161" s="158"/>
      <c r="CH161" s="158"/>
      <c r="CI161" s="158"/>
      <c r="CJ161" s="158"/>
      <c r="CK161" s="158"/>
      <c r="CL161" s="158"/>
      <c r="CM161" s="158"/>
      <c r="CN161" s="158"/>
      <c r="CO161" s="158"/>
      <c r="CP161" s="158"/>
      <c r="CQ161" s="158"/>
      <c r="CR161" s="158"/>
      <c r="CS161" s="158"/>
      <c r="CT161" s="158"/>
      <c r="CU161" s="158"/>
      <c r="CV161" s="158"/>
      <c r="CW161" s="158"/>
      <c r="CX161" s="158"/>
      <c r="CY161" s="158"/>
      <c r="CZ161" s="158"/>
      <c r="DA161" s="158"/>
      <c r="DB161" s="158"/>
      <c r="DC161" s="158"/>
      <c r="DD161" s="158"/>
      <c r="DE161" s="158"/>
      <c r="DF161" s="158"/>
      <c r="DG161" s="158"/>
    </row>
    <row r="162" spans="1:14" ht="16.5" customHeight="1">
      <c r="A162" s="109">
        <v>158</v>
      </c>
      <c r="B162" s="117" t="s">
        <v>164</v>
      </c>
      <c r="C162" s="125" t="s">
        <v>179</v>
      </c>
      <c r="D162" s="116" t="s">
        <v>2</v>
      </c>
      <c r="E162" s="109">
        <v>5</v>
      </c>
      <c r="F162" s="113">
        <v>42320</v>
      </c>
      <c r="G162" s="113">
        <v>44147</v>
      </c>
      <c r="H162" s="115">
        <f t="shared" si="25"/>
        <v>44147</v>
      </c>
      <c r="I162" s="114">
        <f t="shared" si="29"/>
        <v>44147</v>
      </c>
      <c r="J162" s="113">
        <f t="shared" si="26"/>
        <v>44147</v>
      </c>
      <c r="K162" s="112">
        <f t="shared" si="27"/>
        <v>44141</v>
      </c>
      <c r="L162" s="110">
        <v>71850000</v>
      </c>
      <c r="M162" s="110">
        <f t="shared" si="30"/>
        <v>7185000000000</v>
      </c>
      <c r="N162" s="164">
        <v>6.6</v>
      </c>
    </row>
    <row r="163" spans="1:14" ht="16.5" customHeight="1">
      <c r="A163" s="109">
        <v>159</v>
      </c>
      <c r="B163" s="117" t="s">
        <v>121</v>
      </c>
      <c r="C163" s="125" t="s">
        <v>122</v>
      </c>
      <c r="D163" s="127" t="s">
        <v>2</v>
      </c>
      <c r="E163" s="109">
        <v>10</v>
      </c>
      <c r="F163" s="113">
        <v>41958</v>
      </c>
      <c r="G163" s="113">
        <v>45611</v>
      </c>
      <c r="H163" s="115">
        <f t="shared" si="25"/>
        <v>44150</v>
      </c>
      <c r="I163" s="114">
        <f t="shared" si="29"/>
        <v>44151</v>
      </c>
      <c r="J163" s="113">
        <f t="shared" si="26"/>
        <v>44151</v>
      </c>
      <c r="K163" s="112">
        <f t="shared" si="27"/>
        <v>44145</v>
      </c>
      <c r="L163" s="111">
        <v>2000000</v>
      </c>
      <c r="M163" s="110">
        <f t="shared" si="30"/>
        <v>200000000000</v>
      </c>
      <c r="N163" s="165">
        <v>6.4</v>
      </c>
    </row>
    <row r="164" spans="1:14" ht="16.5" customHeight="1">
      <c r="A164" s="109">
        <v>160</v>
      </c>
      <c r="B164" s="117" t="s">
        <v>385</v>
      </c>
      <c r="C164" s="125" t="s">
        <v>384</v>
      </c>
      <c r="D164" s="124" t="s">
        <v>2</v>
      </c>
      <c r="E164" s="109">
        <v>15</v>
      </c>
      <c r="F164" s="113">
        <v>43419</v>
      </c>
      <c r="G164" s="113">
        <v>48898</v>
      </c>
      <c r="H164" s="115">
        <f t="shared" si="25"/>
        <v>44150</v>
      </c>
      <c r="I164" s="114">
        <f t="shared" si="29"/>
        <v>44151</v>
      </c>
      <c r="J164" s="113">
        <f t="shared" si="26"/>
        <v>44151</v>
      </c>
      <c r="K164" s="112">
        <f t="shared" si="27"/>
        <v>44145</v>
      </c>
      <c r="L164" s="111">
        <f>32100000+26000000</f>
        <v>58100000</v>
      </c>
      <c r="M164" s="110">
        <f t="shared" si="30"/>
        <v>5810000000000</v>
      </c>
      <c r="N164" s="152">
        <v>5.3</v>
      </c>
    </row>
    <row r="165" spans="1:14" ht="16.5" customHeight="1">
      <c r="A165" s="109">
        <v>161</v>
      </c>
      <c r="B165" s="117" t="s">
        <v>383</v>
      </c>
      <c r="C165" s="125" t="s">
        <v>382</v>
      </c>
      <c r="D165" s="124" t="s">
        <v>2</v>
      </c>
      <c r="E165" s="109">
        <v>10</v>
      </c>
      <c r="F165" s="113">
        <v>43419</v>
      </c>
      <c r="G165" s="113">
        <v>47072</v>
      </c>
      <c r="H165" s="115">
        <f aca="true" t="shared" si="31" ref="H165:H176">DATE(2020,MONTH(G165),DAY(G165))</f>
        <v>44150</v>
      </c>
      <c r="I165" s="114">
        <f t="shared" si="29"/>
        <v>44151</v>
      </c>
      <c r="J165" s="113">
        <f aca="true" t="shared" si="32" ref="J165:J176">+I165</f>
        <v>44151</v>
      </c>
      <c r="K165" s="112">
        <f t="shared" si="27"/>
        <v>44145</v>
      </c>
      <c r="L165" s="111">
        <f>53810000+26000000</f>
        <v>79810000</v>
      </c>
      <c r="M165" s="110">
        <f t="shared" si="30"/>
        <v>7981000000000</v>
      </c>
      <c r="N165" s="152">
        <v>5</v>
      </c>
    </row>
    <row r="166" spans="1:14" ht="16.5" customHeight="1">
      <c r="A166" s="109">
        <v>162</v>
      </c>
      <c r="B166" s="117" t="s">
        <v>295</v>
      </c>
      <c r="C166" s="117" t="s">
        <v>296</v>
      </c>
      <c r="D166" s="116" t="s">
        <v>2</v>
      </c>
      <c r="E166" s="109">
        <v>5</v>
      </c>
      <c r="F166" s="113">
        <v>42698</v>
      </c>
      <c r="G166" s="113">
        <v>44524</v>
      </c>
      <c r="H166" s="115">
        <f t="shared" si="31"/>
        <v>44159</v>
      </c>
      <c r="I166" s="114">
        <f t="shared" si="29"/>
        <v>44159</v>
      </c>
      <c r="J166" s="113">
        <f t="shared" si="32"/>
        <v>44159</v>
      </c>
      <c r="K166" s="112">
        <f t="shared" si="27"/>
        <v>44153</v>
      </c>
      <c r="L166" s="110">
        <v>75759000</v>
      </c>
      <c r="M166" s="110">
        <f t="shared" si="30"/>
        <v>7575900000000</v>
      </c>
      <c r="N166" s="164">
        <v>5.2</v>
      </c>
    </row>
    <row r="167" spans="1:14" ht="16.5" customHeight="1">
      <c r="A167" s="109">
        <v>163</v>
      </c>
      <c r="B167" s="117" t="s">
        <v>197</v>
      </c>
      <c r="C167" s="117" t="s">
        <v>198</v>
      </c>
      <c r="D167" s="116" t="s">
        <v>196</v>
      </c>
      <c r="E167" s="109">
        <v>5</v>
      </c>
      <c r="F167" s="113">
        <v>42338</v>
      </c>
      <c r="G167" s="113">
        <v>44165</v>
      </c>
      <c r="H167" s="115">
        <f t="shared" si="31"/>
        <v>44165</v>
      </c>
      <c r="I167" s="114">
        <f t="shared" si="29"/>
        <v>44165</v>
      </c>
      <c r="J167" s="113">
        <f t="shared" si="32"/>
        <v>44165</v>
      </c>
      <c r="K167" s="112">
        <f t="shared" si="27"/>
        <v>44159</v>
      </c>
      <c r="L167" s="111">
        <v>15000000</v>
      </c>
      <c r="M167" s="110">
        <f t="shared" si="30"/>
        <v>1500000000000</v>
      </c>
      <c r="N167" s="164">
        <v>6.6</v>
      </c>
    </row>
    <row r="168" spans="1:14" ht="16.5" customHeight="1">
      <c r="A168" s="109">
        <v>164</v>
      </c>
      <c r="B168" s="118" t="s">
        <v>381</v>
      </c>
      <c r="C168" s="118" t="s">
        <v>380</v>
      </c>
      <c r="D168" s="124" t="s">
        <v>2</v>
      </c>
      <c r="E168" s="126">
        <v>10</v>
      </c>
      <c r="F168" s="122">
        <v>43804</v>
      </c>
      <c r="G168" s="122">
        <v>47457</v>
      </c>
      <c r="H168" s="115">
        <f t="shared" si="31"/>
        <v>44170</v>
      </c>
      <c r="I168" s="114">
        <f t="shared" si="29"/>
        <v>44172</v>
      </c>
      <c r="J168" s="113">
        <f t="shared" si="32"/>
        <v>44172</v>
      </c>
      <c r="K168" s="112">
        <f t="shared" si="27"/>
        <v>44166</v>
      </c>
      <c r="L168" s="121">
        <v>43500000</v>
      </c>
      <c r="M168" s="120">
        <f>L168*100000</f>
        <v>4350000000000</v>
      </c>
      <c r="N168" s="168">
        <v>3.5</v>
      </c>
    </row>
    <row r="169" spans="1:14" ht="16.5" customHeight="1">
      <c r="A169" s="109">
        <v>165</v>
      </c>
      <c r="B169" s="117" t="s">
        <v>379</v>
      </c>
      <c r="C169" s="117" t="s">
        <v>378</v>
      </c>
      <c r="D169" s="116" t="s">
        <v>2</v>
      </c>
      <c r="E169" s="109">
        <v>15</v>
      </c>
      <c r="F169" s="113">
        <v>43447</v>
      </c>
      <c r="G169" s="113">
        <v>48926</v>
      </c>
      <c r="H169" s="115">
        <f t="shared" si="31"/>
        <v>44178</v>
      </c>
      <c r="I169" s="114">
        <f t="shared" si="29"/>
        <v>44179</v>
      </c>
      <c r="J169" s="113">
        <f t="shared" si="32"/>
        <v>44179</v>
      </c>
      <c r="K169" s="112">
        <f t="shared" si="27"/>
        <v>44173</v>
      </c>
      <c r="L169" s="111">
        <v>85400000</v>
      </c>
      <c r="M169" s="110">
        <f>+L169*100000</f>
        <v>8540000000000</v>
      </c>
      <c r="N169" s="164">
        <v>5.3</v>
      </c>
    </row>
    <row r="170" spans="1:14" ht="16.5" customHeight="1">
      <c r="A170" s="109">
        <v>166</v>
      </c>
      <c r="B170" s="117" t="s">
        <v>377</v>
      </c>
      <c r="C170" s="117" t="s">
        <v>376</v>
      </c>
      <c r="D170" s="116" t="s">
        <v>2</v>
      </c>
      <c r="E170" s="109">
        <v>10</v>
      </c>
      <c r="F170" s="113">
        <v>43447</v>
      </c>
      <c r="G170" s="113">
        <v>47100</v>
      </c>
      <c r="H170" s="115">
        <f t="shared" si="31"/>
        <v>44178</v>
      </c>
      <c r="I170" s="114">
        <f t="shared" si="29"/>
        <v>44179</v>
      </c>
      <c r="J170" s="113">
        <f t="shared" si="32"/>
        <v>44179</v>
      </c>
      <c r="K170" s="112">
        <f t="shared" si="27"/>
        <v>44173</v>
      </c>
      <c r="L170" s="111">
        <v>104000000</v>
      </c>
      <c r="M170" s="110">
        <f>+L170*100000</f>
        <v>10400000000000</v>
      </c>
      <c r="N170" s="164">
        <v>5.1</v>
      </c>
    </row>
    <row r="171" spans="1:14" ht="16.5" customHeight="1">
      <c r="A171" s="109">
        <v>167</v>
      </c>
      <c r="B171" s="117" t="s">
        <v>199</v>
      </c>
      <c r="C171" s="117" t="s">
        <v>200</v>
      </c>
      <c r="D171" s="116" t="s">
        <v>196</v>
      </c>
      <c r="E171" s="109">
        <v>5</v>
      </c>
      <c r="F171" s="113">
        <v>42353</v>
      </c>
      <c r="G171" s="113">
        <v>44180</v>
      </c>
      <c r="H171" s="115">
        <f t="shared" si="31"/>
        <v>44180</v>
      </c>
      <c r="I171" s="114">
        <f t="shared" si="29"/>
        <v>44180</v>
      </c>
      <c r="J171" s="113">
        <f t="shared" si="32"/>
        <v>44180</v>
      </c>
      <c r="K171" s="112">
        <f t="shared" si="27"/>
        <v>44174</v>
      </c>
      <c r="L171" s="111">
        <v>20000000</v>
      </c>
      <c r="M171" s="110">
        <f>+L171*100000</f>
        <v>2000000000000</v>
      </c>
      <c r="N171" s="164">
        <v>6.6</v>
      </c>
    </row>
    <row r="172" spans="1:14" ht="16.5" customHeight="1">
      <c r="A172" s="109">
        <v>168</v>
      </c>
      <c r="B172" s="125" t="s">
        <v>375</v>
      </c>
      <c r="C172" s="117" t="s">
        <v>374</v>
      </c>
      <c r="D172" s="124" t="s">
        <v>2</v>
      </c>
      <c r="E172" s="123">
        <v>15</v>
      </c>
      <c r="F172" s="122">
        <v>43818</v>
      </c>
      <c r="G172" s="122">
        <v>49297</v>
      </c>
      <c r="H172" s="115">
        <f t="shared" si="31"/>
        <v>44184</v>
      </c>
      <c r="I172" s="114">
        <f t="shared" si="29"/>
        <v>44186</v>
      </c>
      <c r="J172" s="113">
        <f t="shared" si="32"/>
        <v>44186</v>
      </c>
      <c r="K172" s="112">
        <f t="shared" si="27"/>
        <v>44180</v>
      </c>
      <c r="L172" s="121">
        <v>2000000</v>
      </c>
      <c r="M172" s="120">
        <f>L172*100000</f>
        <v>200000000000</v>
      </c>
      <c r="N172" s="168">
        <v>3.6</v>
      </c>
    </row>
    <row r="173" spans="1:14" ht="16.5" customHeight="1">
      <c r="A173" s="109">
        <v>169</v>
      </c>
      <c r="B173" s="117" t="s">
        <v>373</v>
      </c>
      <c r="C173" s="117" t="s">
        <v>372</v>
      </c>
      <c r="D173" s="116" t="s">
        <v>2</v>
      </c>
      <c r="E173" s="119">
        <v>15</v>
      </c>
      <c r="F173" s="113">
        <v>43461</v>
      </c>
      <c r="G173" s="113">
        <v>48940</v>
      </c>
      <c r="H173" s="115">
        <f t="shared" si="31"/>
        <v>44192</v>
      </c>
      <c r="I173" s="114">
        <f t="shared" si="29"/>
        <v>44193</v>
      </c>
      <c r="J173" s="113">
        <f t="shared" si="32"/>
        <v>44193</v>
      </c>
      <c r="K173" s="112">
        <f t="shared" si="27"/>
        <v>44187</v>
      </c>
      <c r="L173" s="111">
        <v>100000</v>
      </c>
      <c r="M173" s="110">
        <f>+L173*100000</f>
        <v>10000000000</v>
      </c>
      <c r="N173" s="164">
        <v>5.3</v>
      </c>
    </row>
    <row r="174" spans="1:14" ht="16.5" customHeight="1">
      <c r="A174" s="109">
        <v>170</v>
      </c>
      <c r="B174" s="117" t="s">
        <v>371</v>
      </c>
      <c r="C174" s="117" t="s">
        <v>370</v>
      </c>
      <c r="D174" s="116" t="s">
        <v>2</v>
      </c>
      <c r="E174" s="119">
        <v>10</v>
      </c>
      <c r="F174" s="113">
        <v>43461</v>
      </c>
      <c r="G174" s="113">
        <v>47114</v>
      </c>
      <c r="H174" s="115">
        <f t="shared" si="31"/>
        <v>44192</v>
      </c>
      <c r="I174" s="114">
        <f t="shared" si="29"/>
        <v>44193</v>
      </c>
      <c r="J174" s="113">
        <f t="shared" si="32"/>
        <v>44193</v>
      </c>
      <c r="K174" s="112">
        <f t="shared" si="27"/>
        <v>44187</v>
      </c>
      <c r="L174" s="111">
        <v>43000000</v>
      </c>
      <c r="M174" s="110">
        <f>+L174*100000</f>
        <v>4300000000000</v>
      </c>
      <c r="N174" s="164">
        <v>5.1</v>
      </c>
    </row>
    <row r="175" spans="1:111" s="118" customFormat="1" ht="16.5" customHeight="1">
      <c r="A175" s="109">
        <v>171</v>
      </c>
      <c r="B175" s="117" t="s">
        <v>194</v>
      </c>
      <c r="C175" s="117" t="s">
        <v>195</v>
      </c>
      <c r="D175" s="116" t="s">
        <v>196</v>
      </c>
      <c r="E175" s="109">
        <v>30</v>
      </c>
      <c r="F175" s="113">
        <v>42368</v>
      </c>
      <c r="G175" s="113">
        <v>53326</v>
      </c>
      <c r="H175" s="115">
        <f t="shared" si="31"/>
        <v>44195</v>
      </c>
      <c r="I175" s="114">
        <f t="shared" si="29"/>
        <v>44195</v>
      </c>
      <c r="J175" s="113">
        <f t="shared" si="32"/>
        <v>44195</v>
      </c>
      <c r="K175" s="112">
        <f t="shared" si="27"/>
        <v>44189</v>
      </c>
      <c r="L175" s="111">
        <f>39000000+25727400</f>
        <v>64727400</v>
      </c>
      <c r="M175" s="110">
        <f>+L175*100000</f>
        <v>6472740000000</v>
      </c>
      <c r="N175" s="164">
        <v>8</v>
      </c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99"/>
      <c r="AP175" s="99"/>
      <c r="AQ175" s="99"/>
      <c r="AR175" s="99"/>
      <c r="AS175" s="99"/>
      <c r="AT175" s="99"/>
      <c r="AU175" s="99"/>
      <c r="AV175" s="99"/>
      <c r="AW175" s="99"/>
      <c r="AX175" s="99"/>
      <c r="AY175" s="99"/>
      <c r="AZ175" s="99"/>
      <c r="BA175" s="99"/>
      <c r="BB175" s="99"/>
      <c r="BC175" s="99"/>
      <c r="BD175" s="99"/>
      <c r="BE175" s="99"/>
      <c r="BF175" s="99"/>
      <c r="BG175" s="99"/>
      <c r="BH175" s="99"/>
      <c r="BI175" s="99"/>
      <c r="BJ175" s="99"/>
      <c r="BK175" s="99"/>
      <c r="BL175" s="99"/>
      <c r="BM175" s="99"/>
      <c r="BN175" s="99"/>
      <c r="BO175" s="99"/>
      <c r="BP175" s="99"/>
      <c r="BQ175" s="99"/>
      <c r="BR175" s="99"/>
      <c r="BS175" s="99"/>
      <c r="BT175" s="99"/>
      <c r="BU175" s="99"/>
      <c r="BV175" s="99"/>
      <c r="BW175" s="99"/>
      <c r="BX175" s="99"/>
      <c r="BY175" s="99"/>
      <c r="BZ175" s="99"/>
      <c r="CA175" s="99"/>
      <c r="CB175" s="99"/>
      <c r="CC175" s="99"/>
      <c r="CD175" s="99"/>
      <c r="CE175" s="99"/>
      <c r="CF175" s="99"/>
      <c r="CG175" s="99"/>
      <c r="CH175" s="99"/>
      <c r="CI175" s="99"/>
      <c r="CJ175" s="99"/>
      <c r="CK175" s="99"/>
      <c r="CL175" s="99"/>
      <c r="CM175" s="99"/>
      <c r="CN175" s="99"/>
      <c r="CO175" s="99"/>
      <c r="CP175" s="99"/>
      <c r="CQ175" s="99"/>
      <c r="CR175" s="99"/>
      <c r="CS175" s="99"/>
      <c r="CT175" s="99"/>
      <c r="CU175" s="99"/>
      <c r="CV175" s="99"/>
      <c r="CW175" s="99"/>
      <c r="CX175" s="99"/>
      <c r="CY175" s="99"/>
      <c r="CZ175" s="99"/>
      <c r="DA175" s="99"/>
      <c r="DB175" s="99"/>
      <c r="DC175" s="99"/>
      <c r="DD175" s="99"/>
      <c r="DE175" s="99"/>
      <c r="DF175" s="99"/>
      <c r="DG175" s="99"/>
    </row>
    <row r="176" spans="1:14" ht="16.5" customHeight="1">
      <c r="A176" s="109">
        <v>172</v>
      </c>
      <c r="B176" s="117" t="s">
        <v>201</v>
      </c>
      <c r="C176" s="117" t="s">
        <v>202</v>
      </c>
      <c r="D176" s="116" t="s">
        <v>196</v>
      </c>
      <c r="E176" s="109">
        <v>5</v>
      </c>
      <c r="F176" s="113">
        <v>42368</v>
      </c>
      <c r="G176" s="113">
        <v>44195</v>
      </c>
      <c r="H176" s="115">
        <f t="shared" si="31"/>
        <v>44195</v>
      </c>
      <c r="I176" s="114">
        <f t="shared" si="29"/>
        <v>44195</v>
      </c>
      <c r="J176" s="113">
        <f t="shared" si="32"/>
        <v>44195</v>
      </c>
      <c r="K176" s="112">
        <f t="shared" si="27"/>
        <v>44189</v>
      </c>
      <c r="L176" s="111">
        <v>15000000</v>
      </c>
      <c r="M176" s="110">
        <f>+L176*100000</f>
        <v>1500000000000</v>
      </c>
      <c r="N176" s="164">
        <v>6.6</v>
      </c>
    </row>
    <row r="177" spans="1:14" ht="16.5" customHeight="1">
      <c r="A177" s="109"/>
      <c r="B177" s="249" t="s">
        <v>128</v>
      </c>
      <c r="C177" s="250"/>
      <c r="D177" s="250"/>
      <c r="E177" s="250"/>
      <c r="F177" s="250"/>
      <c r="G177" s="108"/>
      <c r="H177" s="107"/>
      <c r="I177" s="107"/>
      <c r="J177" s="107"/>
      <c r="K177" s="107"/>
      <c r="L177" s="106">
        <f>SUM(L5:L176)</f>
        <v>9894148422</v>
      </c>
      <c r="M177" s="106">
        <f>SUM(M5:M176)</f>
        <v>989414842200000</v>
      </c>
      <c r="N177" s="106"/>
    </row>
    <row r="178" spans="1:14" ht="12.75">
      <c r="A178" s="105"/>
      <c r="B178" s="104"/>
      <c r="C178" s="104"/>
      <c r="D178" s="104"/>
      <c r="E178" s="104"/>
      <c r="F178" s="104"/>
      <c r="G178" s="103"/>
      <c r="H178" s="102"/>
      <c r="I178" s="102"/>
      <c r="J178" s="102"/>
      <c r="K178" s="102"/>
      <c r="L178" s="101"/>
      <c r="M178" s="101"/>
      <c r="N178" s="101"/>
    </row>
    <row r="179" spans="1:111" s="76" customFormat="1" ht="18.75" customHeight="1">
      <c r="A179" s="245" t="s">
        <v>367</v>
      </c>
      <c r="B179" s="245"/>
      <c r="C179" s="245"/>
      <c r="E179" s="77"/>
      <c r="J179" s="78"/>
      <c r="K179" s="78"/>
      <c r="L179" s="11"/>
      <c r="M179" s="12"/>
      <c r="N179" s="13"/>
      <c r="O179" s="160"/>
      <c r="P179" s="161"/>
      <c r="Q179" s="161"/>
      <c r="R179" s="161"/>
      <c r="S179" s="161"/>
      <c r="T179" s="161"/>
      <c r="U179" s="161"/>
      <c r="V179" s="161"/>
      <c r="W179" s="161"/>
      <c r="X179" s="161"/>
      <c r="Y179" s="161"/>
      <c r="Z179" s="161"/>
      <c r="AA179" s="161"/>
      <c r="AB179" s="161"/>
      <c r="AC179" s="161"/>
      <c r="AD179" s="161"/>
      <c r="AE179" s="161"/>
      <c r="AF179" s="161"/>
      <c r="AG179" s="161"/>
      <c r="AH179" s="161"/>
      <c r="AI179" s="161"/>
      <c r="AJ179" s="161"/>
      <c r="AK179" s="161"/>
      <c r="AL179" s="161"/>
      <c r="AM179" s="161"/>
      <c r="AN179" s="161"/>
      <c r="AO179" s="161"/>
      <c r="AP179" s="161"/>
      <c r="AQ179" s="161"/>
      <c r="AR179" s="161"/>
      <c r="AS179" s="161"/>
      <c r="AT179" s="161"/>
      <c r="AU179" s="161"/>
      <c r="AV179" s="161"/>
      <c r="AW179" s="161"/>
      <c r="AX179" s="161"/>
      <c r="AY179" s="161"/>
      <c r="AZ179" s="161"/>
      <c r="BA179" s="161"/>
      <c r="BB179" s="161"/>
      <c r="BC179" s="161"/>
      <c r="BD179" s="161"/>
      <c r="BE179" s="161"/>
      <c r="BF179" s="161"/>
      <c r="BG179" s="161"/>
      <c r="BH179" s="161"/>
      <c r="BI179" s="161"/>
      <c r="BJ179" s="161"/>
      <c r="BK179" s="161"/>
      <c r="BL179" s="161"/>
      <c r="BM179" s="161"/>
      <c r="BN179" s="161"/>
      <c r="BO179" s="161"/>
      <c r="BP179" s="161"/>
      <c r="BQ179" s="161"/>
      <c r="BR179" s="161"/>
      <c r="BS179" s="161"/>
      <c r="BT179" s="161"/>
      <c r="BU179" s="161"/>
      <c r="BV179" s="161"/>
      <c r="BW179" s="161"/>
      <c r="BX179" s="161"/>
      <c r="BY179" s="161"/>
      <c r="BZ179" s="161"/>
      <c r="CA179" s="161"/>
      <c r="CB179" s="161"/>
      <c r="CC179" s="161"/>
      <c r="CD179" s="161"/>
      <c r="CE179" s="161"/>
      <c r="CF179" s="161"/>
      <c r="CG179" s="161"/>
      <c r="CH179" s="161"/>
      <c r="CI179" s="161"/>
      <c r="CJ179" s="161"/>
      <c r="CK179" s="161"/>
      <c r="CL179" s="161"/>
      <c r="CM179" s="161"/>
      <c r="CN179" s="161"/>
      <c r="CO179" s="161"/>
      <c r="CP179" s="161"/>
      <c r="CQ179" s="161"/>
      <c r="CR179" s="161"/>
      <c r="CS179" s="161"/>
      <c r="CT179" s="161"/>
      <c r="CU179" s="161"/>
      <c r="CV179" s="161"/>
      <c r="CW179" s="161"/>
      <c r="CX179" s="161"/>
      <c r="CY179" s="161"/>
      <c r="CZ179" s="161"/>
      <c r="DA179" s="161"/>
      <c r="DB179" s="161"/>
      <c r="DC179" s="161"/>
      <c r="DD179" s="161"/>
      <c r="DE179" s="161"/>
      <c r="DF179" s="161"/>
      <c r="DG179" s="161"/>
    </row>
    <row r="180" spans="1:111" s="76" customFormat="1" ht="21" customHeight="1">
      <c r="A180" s="245"/>
      <c r="B180" s="245"/>
      <c r="C180" s="245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160"/>
      <c r="P180" s="161"/>
      <c r="Q180" s="161"/>
      <c r="R180" s="161"/>
      <c r="S180" s="161"/>
      <c r="T180" s="161"/>
      <c r="U180" s="161"/>
      <c r="V180" s="161"/>
      <c r="W180" s="161"/>
      <c r="X180" s="161"/>
      <c r="Y180" s="161"/>
      <c r="Z180" s="161"/>
      <c r="AA180" s="161"/>
      <c r="AB180" s="161"/>
      <c r="AC180" s="161"/>
      <c r="AD180" s="161"/>
      <c r="AE180" s="161"/>
      <c r="AF180" s="161"/>
      <c r="AG180" s="161"/>
      <c r="AH180" s="161"/>
      <c r="AI180" s="161"/>
      <c r="AJ180" s="161"/>
      <c r="AK180" s="161"/>
      <c r="AL180" s="161"/>
      <c r="AM180" s="161"/>
      <c r="AN180" s="161"/>
      <c r="AO180" s="161"/>
      <c r="AP180" s="161"/>
      <c r="AQ180" s="161"/>
      <c r="AR180" s="161"/>
      <c r="AS180" s="161"/>
      <c r="AT180" s="161"/>
      <c r="AU180" s="161"/>
      <c r="AV180" s="161"/>
      <c r="AW180" s="161"/>
      <c r="AX180" s="161"/>
      <c r="AY180" s="161"/>
      <c r="AZ180" s="161"/>
      <c r="BA180" s="161"/>
      <c r="BB180" s="161"/>
      <c r="BC180" s="161"/>
      <c r="BD180" s="161"/>
      <c r="BE180" s="161"/>
      <c r="BF180" s="161"/>
      <c r="BG180" s="161"/>
      <c r="BH180" s="161"/>
      <c r="BI180" s="161"/>
      <c r="BJ180" s="161"/>
      <c r="BK180" s="161"/>
      <c r="BL180" s="161"/>
      <c r="BM180" s="161"/>
      <c r="BN180" s="161"/>
      <c r="BO180" s="161"/>
      <c r="BP180" s="161"/>
      <c r="BQ180" s="161"/>
      <c r="BR180" s="161"/>
      <c r="BS180" s="161"/>
      <c r="BT180" s="161"/>
      <c r="BU180" s="161"/>
      <c r="BV180" s="161"/>
      <c r="BW180" s="161"/>
      <c r="BX180" s="161"/>
      <c r="BY180" s="161"/>
      <c r="BZ180" s="161"/>
      <c r="CA180" s="161"/>
      <c r="CB180" s="161"/>
      <c r="CC180" s="161"/>
      <c r="CD180" s="161"/>
      <c r="CE180" s="161"/>
      <c r="CF180" s="161"/>
      <c r="CG180" s="161"/>
      <c r="CH180" s="161"/>
      <c r="CI180" s="161"/>
      <c r="CJ180" s="161"/>
      <c r="CK180" s="161"/>
      <c r="CL180" s="161"/>
      <c r="CM180" s="161"/>
      <c r="CN180" s="161"/>
      <c r="CO180" s="161"/>
      <c r="CP180" s="161"/>
      <c r="CQ180" s="161"/>
      <c r="CR180" s="161"/>
      <c r="CS180" s="161"/>
      <c r="CT180" s="161"/>
      <c r="CU180" s="161"/>
      <c r="CV180" s="161"/>
      <c r="CW180" s="161"/>
      <c r="CX180" s="161"/>
      <c r="CY180" s="161"/>
      <c r="CZ180" s="161"/>
      <c r="DA180" s="161"/>
      <c r="DB180" s="161"/>
      <c r="DC180" s="161"/>
      <c r="DD180" s="161"/>
      <c r="DE180" s="161"/>
      <c r="DF180" s="161"/>
      <c r="DG180" s="161"/>
    </row>
    <row r="181" spans="1:111" s="79" customFormat="1" ht="15" customHeight="1">
      <c r="A181" s="80"/>
      <c r="B181" s="80"/>
      <c r="O181" s="162"/>
      <c r="P181" s="163"/>
      <c r="Q181" s="163"/>
      <c r="R181" s="163"/>
      <c r="S181" s="163"/>
      <c r="T181" s="163"/>
      <c r="U181" s="163"/>
      <c r="V181" s="163"/>
      <c r="W181" s="163"/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163"/>
      <c r="AI181" s="163"/>
      <c r="AJ181" s="163"/>
      <c r="AK181" s="163"/>
      <c r="AL181" s="163"/>
      <c r="AM181" s="163"/>
      <c r="AN181" s="163"/>
      <c r="AO181" s="163"/>
      <c r="AP181" s="163"/>
      <c r="AQ181" s="163"/>
      <c r="AR181" s="163"/>
      <c r="AS181" s="163"/>
      <c r="AT181" s="163"/>
      <c r="AU181" s="163"/>
      <c r="AV181" s="163"/>
      <c r="AW181" s="163"/>
      <c r="AX181" s="163"/>
      <c r="AY181" s="163"/>
      <c r="AZ181" s="163"/>
      <c r="BA181" s="163"/>
      <c r="BB181" s="163"/>
      <c r="BC181" s="163"/>
      <c r="BD181" s="163"/>
      <c r="BE181" s="163"/>
      <c r="BF181" s="163"/>
      <c r="BG181" s="163"/>
      <c r="BH181" s="163"/>
      <c r="BI181" s="163"/>
      <c r="BJ181" s="163"/>
      <c r="BK181" s="163"/>
      <c r="BL181" s="163"/>
      <c r="BM181" s="163"/>
      <c r="BN181" s="163"/>
      <c r="BO181" s="163"/>
      <c r="BP181" s="163"/>
      <c r="BQ181" s="163"/>
      <c r="BR181" s="163"/>
      <c r="BS181" s="163"/>
      <c r="BT181" s="163"/>
      <c r="BU181" s="163"/>
      <c r="BV181" s="163"/>
      <c r="BW181" s="163"/>
      <c r="BX181" s="163"/>
      <c r="BY181" s="163"/>
      <c r="BZ181" s="163"/>
      <c r="CA181" s="163"/>
      <c r="CB181" s="163"/>
      <c r="CC181" s="163"/>
      <c r="CD181" s="163"/>
      <c r="CE181" s="163"/>
      <c r="CF181" s="163"/>
      <c r="CG181" s="163"/>
      <c r="CH181" s="163"/>
      <c r="CI181" s="163"/>
      <c r="CJ181" s="163"/>
      <c r="CK181" s="163"/>
      <c r="CL181" s="163"/>
      <c r="CM181" s="163"/>
      <c r="CN181" s="163"/>
      <c r="CO181" s="163"/>
      <c r="CP181" s="163"/>
      <c r="CQ181" s="163"/>
      <c r="CR181" s="163"/>
      <c r="CS181" s="163"/>
      <c r="CT181" s="163"/>
      <c r="CU181" s="163"/>
      <c r="CV181" s="163"/>
      <c r="CW181" s="163"/>
      <c r="CX181" s="163"/>
      <c r="CY181" s="163"/>
      <c r="CZ181" s="163"/>
      <c r="DA181" s="163"/>
      <c r="DB181" s="163"/>
      <c r="DC181" s="163"/>
      <c r="DD181" s="163"/>
      <c r="DE181" s="163"/>
      <c r="DF181" s="163"/>
      <c r="DG181" s="163"/>
    </row>
    <row r="182" spans="1:111" s="79" customFormat="1" ht="30.75" customHeight="1">
      <c r="A182" s="81"/>
      <c r="B182" s="246" t="s">
        <v>123</v>
      </c>
      <c r="C182" s="246"/>
      <c r="D182" s="246"/>
      <c r="E182" s="143"/>
      <c r="F182" s="143"/>
      <c r="G182" s="246" t="s">
        <v>124</v>
      </c>
      <c r="H182" s="246"/>
      <c r="I182" s="246"/>
      <c r="J182" s="143"/>
      <c r="K182" s="143"/>
      <c r="L182" s="248" t="s">
        <v>125</v>
      </c>
      <c r="M182" s="248"/>
      <c r="N182" s="248"/>
      <c r="O182" s="162"/>
      <c r="P182" s="163"/>
      <c r="Q182" s="163"/>
      <c r="R182" s="163"/>
      <c r="S182" s="163"/>
      <c r="T182" s="163"/>
      <c r="U182" s="163"/>
      <c r="V182" s="163"/>
      <c r="W182" s="163"/>
      <c r="X182" s="163"/>
      <c r="Y182" s="163"/>
      <c r="Z182" s="163"/>
      <c r="AA182" s="163"/>
      <c r="AB182" s="163"/>
      <c r="AC182" s="163"/>
      <c r="AD182" s="163"/>
      <c r="AE182" s="163"/>
      <c r="AF182" s="163"/>
      <c r="AG182" s="163"/>
      <c r="AH182" s="163"/>
      <c r="AI182" s="163"/>
      <c r="AJ182" s="163"/>
      <c r="AK182" s="163"/>
      <c r="AL182" s="163"/>
      <c r="AM182" s="163"/>
      <c r="AN182" s="163"/>
      <c r="AO182" s="163"/>
      <c r="AP182" s="163"/>
      <c r="AQ182" s="163"/>
      <c r="AR182" s="163"/>
      <c r="AS182" s="163"/>
      <c r="AT182" s="163"/>
      <c r="AU182" s="163"/>
      <c r="AV182" s="163"/>
      <c r="AW182" s="163"/>
      <c r="AX182" s="163"/>
      <c r="AY182" s="163"/>
      <c r="AZ182" s="163"/>
      <c r="BA182" s="163"/>
      <c r="BB182" s="163"/>
      <c r="BC182" s="163"/>
      <c r="BD182" s="163"/>
      <c r="BE182" s="163"/>
      <c r="BF182" s="163"/>
      <c r="BG182" s="163"/>
      <c r="BH182" s="163"/>
      <c r="BI182" s="163"/>
      <c r="BJ182" s="163"/>
      <c r="BK182" s="163"/>
      <c r="BL182" s="163"/>
      <c r="BM182" s="163"/>
      <c r="BN182" s="163"/>
      <c r="BO182" s="163"/>
      <c r="BP182" s="163"/>
      <c r="BQ182" s="163"/>
      <c r="BR182" s="163"/>
      <c r="BS182" s="163"/>
      <c r="BT182" s="163"/>
      <c r="BU182" s="163"/>
      <c r="BV182" s="163"/>
      <c r="BW182" s="163"/>
      <c r="BX182" s="163"/>
      <c r="BY182" s="163"/>
      <c r="BZ182" s="163"/>
      <c r="CA182" s="163"/>
      <c r="CB182" s="163"/>
      <c r="CC182" s="163"/>
      <c r="CD182" s="163"/>
      <c r="CE182" s="163"/>
      <c r="CF182" s="163"/>
      <c r="CG182" s="163"/>
      <c r="CH182" s="163"/>
      <c r="CI182" s="163"/>
      <c r="CJ182" s="163"/>
      <c r="CK182" s="163"/>
      <c r="CL182" s="163"/>
      <c r="CM182" s="163"/>
      <c r="CN182" s="163"/>
      <c r="CO182" s="163"/>
      <c r="CP182" s="163"/>
      <c r="CQ182" s="163"/>
      <c r="CR182" s="163"/>
      <c r="CS182" s="163"/>
      <c r="CT182" s="163"/>
      <c r="CU182" s="163"/>
      <c r="CV182" s="163"/>
      <c r="CW182" s="163"/>
      <c r="CX182" s="163"/>
      <c r="CY182" s="163"/>
      <c r="CZ182" s="163"/>
      <c r="DA182" s="163"/>
      <c r="DB182" s="163"/>
      <c r="DC182" s="163"/>
      <c r="DD182" s="163"/>
      <c r="DE182" s="163"/>
      <c r="DF182" s="163"/>
      <c r="DG182" s="163"/>
    </row>
    <row r="183" spans="1:111" s="79" customFormat="1" ht="15" customHeight="1">
      <c r="A183" s="81"/>
      <c r="B183" s="144"/>
      <c r="C183" s="145"/>
      <c r="D183" s="142"/>
      <c r="E183" s="146"/>
      <c r="F183" s="146"/>
      <c r="G183" s="142"/>
      <c r="H183" s="142"/>
      <c r="I183" s="142"/>
      <c r="J183" s="142"/>
      <c r="K183" s="147"/>
      <c r="L183" s="148"/>
      <c r="M183" s="148"/>
      <c r="N183" s="148"/>
      <c r="O183" s="162"/>
      <c r="P183" s="163"/>
      <c r="Q183" s="163"/>
      <c r="R183" s="163"/>
      <c r="S183" s="163"/>
      <c r="T183" s="163"/>
      <c r="U183" s="163"/>
      <c r="V183" s="163"/>
      <c r="W183" s="163"/>
      <c r="X183" s="163"/>
      <c r="Y183" s="163"/>
      <c r="Z183" s="163"/>
      <c r="AA183" s="163"/>
      <c r="AB183" s="163"/>
      <c r="AC183" s="163"/>
      <c r="AD183" s="163"/>
      <c r="AE183" s="163"/>
      <c r="AF183" s="163"/>
      <c r="AG183" s="163"/>
      <c r="AH183" s="163"/>
      <c r="AI183" s="163"/>
      <c r="AJ183" s="163"/>
      <c r="AK183" s="163"/>
      <c r="AL183" s="163"/>
      <c r="AM183" s="163"/>
      <c r="AN183" s="163"/>
      <c r="AO183" s="163"/>
      <c r="AP183" s="163"/>
      <c r="AQ183" s="163"/>
      <c r="AR183" s="163"/>
      <c r="AS183" s="163"/>
      <c r="AT183" s="163"/>
      <c r="AU183" s="163"/>
      <c r="AV183" s="163"/>
      <c r="AW183" s="163"/>
      <c r="AX183" s="163"/>
      <c r="AY183" s="163"/>
      <c r="AZ183" s="163"/>
      <c r="BA183" s="163"/>
      <c r="BB183" s="163"/>
      <c r="BC183" s="163"/>
      <c r="BD183" s="163"/>
      <c r="BE183" s="163"/>
      <c r="BF183" s="163"/>
      <c r="BG183" s="163"/>
      <c r="BH183" s="163"/>
      <c r="BI183" s="163"/>
      <c r="BJ183" s="163"/>
      <c r="BK183" s="163"/>
      <c r="BL183" s="163"/>
      <c r="BM183" s="163"/>
      <c r="BN183" s="163"/>
      <c r="BO183" s="163"/>
      <c r="BP183" s="163"/>
      <c r="BQ183" s="163"/>
      <c r="BR183" s="163"/>
      <c r="BS183" s="163"/>
      <c r="BT183" s="163"/>
      <c r="BU183" s="163"/>
      <c r="BV183" s="163"/>
      <c r="BW183" s="163"/>
      <c r="BX183" s="163"/>
      <c r="BY183" s="163"/>
      <c r="BZ183" s="163"/>
      <c r="CA183" s="163"/>
      <c r="CB183" s="163"/>
      <c r="CC183" s="163"/>
      <c r="CD183" s="163"/>
      <c r="CE183" s="163"/>
      <c r="CF183" s="163"/>
      <c r="CG183" s="163"/>
      <c r="CH183" s="163"/>
      <c r="CI183" s="163"/>
      <c r="CJ183" s="163"/>
      <c r="CK183" s="163"/>
      <c r="CL183" s="163"/>
      <c r="CM183" s="163"/>
      <c r="CN183" s="163"/>
      <c r="CO183" s="163"/>
      <c r="CP183" s="163"/>
      <c r="CQ183" s="163"/>
      <c r="CR183" s="163"/>
      <c r="CS183" s="163"/>
      <c r="CT183" s="163"/>
      <c r="CU183" s="163"/>
      <c r="CV183" s="163"/>
      <c r="CW183" s="163"/>
      <c r="CX183" s="163"/>
      <c r="CY183" s="163"/>
      <c r="CZ183" s="163"/>
      <c r="DA183" s="163"/>
      <c r="DB183" s="163"/>
      <c r="DC183" s="163"/>
      <c r="DD183" s="163"/>
      <c r="DE183" s="163"/>
      <c r="DF183" s="163"/>
      <c r="DG183" s="163"/>
    </row>
    <row r="184" spans="1:111" s="79" customFormat="1" ht="15" customHeight="1">
      <c r="A184" s="81"/>
      <c r="B184" s="144"/>
      <c r="C184" s="145"/>
      <c r="D184" s="142"/>
      <c r="E184" s="146"/>
      <c r="F184" s="146"/>
      <c r="G184" s="142"/>
      <c r="H184" s="142"/>
      <c r="I184" s="142"/>
      <c r="J184" s="142"/>
      <c r="K184" s="147"/>
      <c r="L184" s="148"/>
      <c r="M184" s="148"/>
      <c r="N184" s="148"/>
      <c r="O184" s="162"/>
      <c r="P184" s="163"/>
      <c r="Q184" s="163"/>
      <c r="R184" s="163"/>
      <c r="S184" s="163"/>
      <c r="T184" s="163"/>
      <c r="U184" s="163"/>
      <c r="V184" s="163"/>
      <c r="W184" s="163"/>
      <c r="X184" s="163"/>
      <c r="Y184" s="163"/>
      <c r="Z184" s="163"/>
      <c r="AA184" s="163"/>
      <c r="AB184" s="163"/>
      <c r="AC184" s="163"/>
      <c r="AD184" s="163"/>
      <c r="AE184" s="163"/>
      <c r="AF184" s="163"/>
      <c r="AG184" s="163"/>
      <c r="AH184" s="163"/>
      <c r="AI184" s="163"/>
      <c r="AJ184" s="163"/>
      <c r="AK184" s="163"/>
      <c r="AL184" s="163"/>
      <c r="AM184" s="163"/>
      <c r="AN184" s="163"/>
      <c r="AO184" s="163"/>
      <c r="AP184" s="163"/>
      <c r="AQ184" s="163"/>
      <c r="AR184" s="163"/>
      <c r="AS184" s="163"/>
      <c r="AT184" s="163"/>
      <c r="AU184" s="163"/>
      <c r="AV184" s="163"/>
      <c r="AW184" s="163"/>
      <c r="AX184" s="163"/>
      <c r="AY184" s="163"/>
      <c r="AZ184" s="163"/>
      <c r="BA184" s="163"/>
      <c r="BB184" s="163"/>
      <c r="BC184" s="163"/>
      <c r="BD184" s="163"/>
      <c r="BE184" s="163"/>
      <c r="BF184" s="163"/>
      <c r="BG184" s="163"/>
      <c r="BH184" s="163"/>
      <c r="BI184" s="163"/>
      <c r="BJ184" s="163"/>
      <c r="BK184" s="163"/>
      <c r="BL184" s="163"/>
      <c r="BM184" s="163"/>
      <c r="BN184" s="163"/>
      <c r="BO184" s="163"/>
      <c r="BP184" s="163"/>
      <c r="BQ184" s="163"/>
      <c r="BR184" s="163"/>
      <c r="BS184" s="163"/>
      <c r="BT184" s="163"/>
      <c r="BU184" s="163"/>
      <c r="BV184" s="163"/>
      <c r="BW184" s="163"/>
      <c r="BX184" s="163"/>
      <c r="BY184" s="163"/>
      <c r="BZ184" s="163"/>
      <c r="CA184" s="163"/>
      <c r="CB184" s="163"/>
      <c r="CC184" s="163"/>
      <c r="CD184" s="163"/>
      <c r="CE184" s="163"/>
      <c r="CF184" s="163"/>
      <c r="CG184" s="163"/>
      <c r="CH184" s="163"/>
      <c r="CI184" s="163"/>
      <c r="CJ184" s="163"/>
      <c r="CK184" s="163"/>
      <c r="CL184" s="163"/>
      <c r="CM184" s="163"/>
      <c r="CN184" s="163"/>
      <c r="CO184" s="163"/>
      <c r="CP184" s="163"/>
      <c r="CQ184" s="163"/>
      <c r="CR184" s="163"/>
      <c r="CS184" s="163"/>
      <c r="CT184" s="163"/>
      <c r="CU184" s="163"/>
      <c r="CV184" s="163"/>
      <c r="CW184" s="163"/>
      <c r="CX184" s="163"/>
      <c r="CY184" s="163"/>
      <c r="CZ184" s="163"/>
      <c r="DA184" s="163"/>
      <c r="DB184" s="163"/>
      <c r="DC184" s="163"/>
      <c r="DD184" s="163"/>
      <c r="DE184" s="163"/>
      <c r="DF184" s="163"/>
      <c r="DG184" s="163"/>
    </row>
    <row r="185" spans="1:111" s="79" customFormat="1" ht="28.5" customHeight="1">
      <c r="A185" s="81"/>
      <c r="B185" s="144"/>
      <c r="C185" s="145"/>
      <c r="D185" s="142"/>
      <c r="E185" s="146"/>
      <c r="F185" s="146"/>
      <c r="G185" s="142"/>
      <c r="H185" s="142"/>
      <c r="I185" s="142"/>
      <c r="J185" s="142"/>
      <c r="K185" s="147"/>
      <c r="L185" s="148"/>
      <c r="M185" s="148"/>
      <c r="N185" s="148"/>
      <c r="O185" s="162"/>
      <c r="P185" s="163"/>
      <c r="Q185" s="163"/>
      <c r="R185" s="163"/>
      <c r="S185" s="163"/>
      <c r="T185" s="163"/>
      <c r="U185" s="163"/>
      <c r="V185" s="163"/>
      <c r="W185" s="163"/>
      <c r="X185" s="163"/>
      <c r="Y185" s="163"/>
      <c r="Z185" s="163"/>
      <c r="AA185" s="163"/>
      <c r="AB185" s="163"/>
      <c r="AC185" s="163"/>
      <c r="AD185" s="163"/>
      <c r="AE185" s="163"/>
      <c r="AF185" s="163"/>
      <c r="AG185" s="163"/>
      <c r="AH185" s="163"/>
      <c r="AI185" s="163"/>
      <c r="AJ185" s="163"/>
      <c r="AK185" s="163"/>
      <c r="AL185" s="163"/>
      <c r="AM185" s="163"/>
      <c r="AN185" s="163"/>
      <c r="AO185" s="163"/>
      <c r="AP185" s="163"/>
      <c r="AQ185" s="163"/>
      <c r="AR185" s="163"/>
      <c r="AS185" s="163"/>
      <c r="AT185" s="163"/>
      <c r="AU185" s="163"/>
      <c r="AV185" s="163"/>
      <c r="AW185" s="163"/>
      <c r="AX185" s="163"/>
      <c r="AY185" s="163"/>
      <c r="AZ185" s="163"/>
      <c r="BA185" s="163"/>
      <c r="BB185" s="163"/>
      <c r="BC185" s="163"/>
      <c r="BD185" s="163"/>
      <c r="BE185" s="163"/>
      <c r="BF185" s="163"/>
      <c r="BG185" s="163"/>
      <c r="BH185" s="163"/>
      <c r="BI185" s="163"/>
      <c r="BJ185" s="163"/>
      <c r="BK185" s="163"/>
      <c r="BL185" s="163"/>
      <c r="BM185" s="163"/>
      <c r="BN185" s="163"/>
      <c r="BO185" s="163"/>
      <c r="BP185" s="163"/>
      <c r="BQ185" s="163"/>
      <c r="BR185" s="163"/>
      <c r="BS185" s="163"/>
      <c r="BT185" s="163"/>
      <c r="BU185" s="163"/>
      <c r="BV185" s="163"/>
      <c r="BW185" s="163"/>
      <c r="BX185" s="163"/>
      <c r="BY185" s="163"/>
      <c r="BZ185" s="163"/>
      <c r="CA185" s="163"/>
      <c r="CB185" s="163"/>
      <c r="CC185" s="163"/>
      <c r="CD185" s="163"/>
      <c r="CE185" s="163"/>
      <c r="CF185" s="163"/>
      <c r="CG185" s="163"/>
      <c r="CH185" s="163"/>
      <c r="CI185" s="163"/>
      <c r="CJ185" s="163"/>
      <c r="CK185" s="163"/>
      <c r="CL185" s="163"/>
      <c r="CM185" s="163"/>
      <c r="CN185" s="163"/>
      <c r="CO185" s="163"/>
      <c r="CP185" s="163"/>
      <c r="CQ185" s="163"/>
      <c r="CR185" s="163"/>
      <c r="CS185" s="163"/>
      <c r="CT185" s="163"/>
      <c r="CU185" s="163"/>
      <c r="CV185" s="163"/>
      <c r="CW185" s="163"/>
      <c r="CX185" s="163"/>
      <c r="CY185" s="163"/>
      <c r="CZ185" s="163"/>
      <c r="DA185" s="163"/>
      <c r="DB185" s="163"/>
      <c r="DC185" s="163"/>
      <c r="DD185" s="163"/>
      <c r="DE185" s="163"/>
      <c r="DF185" s="163"/>
      <c r="DG185" s="163"/>
    </row>
    <row r="186" spans="1:14" ht="16.5">
      <c r="A186" s="76"/>
      <c r="B186" s="149"/>
      <c r="C186" s="145"/>
      <c r="D186" s="142"/>
      <c r="E186" s="146"/>
      <c r="F186" s="146"/>
      <c r="G186" s="142"/>
      <c r="H186" s="142"/>
      <c r="I186" s="142"/>
      <c r="J186" s="142"/>
      <c r="K186" s="147"/>
      <c r="L186" s="148"/>
      <c r="M186" s="148"/>
      <c r="N186" s="150"/>
    </row>
    <row r="187" spans="1:14" ht="16.5">
      <c r="A187" s="76"/>
      <c r="B187" s="246" t="s">
        <v>126</v>
      </c>
      <c r="C187" s="246"/>
      <c r="D187" s="246"/>
      <c r="E187" s="143"/>
      <c r="F187" s="143"/>
      <c r="G187" s="143"/>
      <c r="H187" s="142" t="s">
        <v>369</v>
      </c>
      <c r="I187" s="142"/>
      <c r="J187" s="142"/>
      <c r="K187" s="142"/>
      <c r="L187" s="247" t="s">
        <v>368</v>
      </c>
      <c r="M187" s="247"/>
      <c r="N187" s="247"/>
    </row>
    <row r="188" ht="12.75">
      <c r="A188" s="100"/>
    </row>
    <row r="189" ht="12.75">
      <c r="A189" s="100"/>
    </row>
    <row r="190" ht="12.75">
      <c r="A190" s="100"/>
    </row>
    <row r="191" ht="12.75">
      <c r="A191" s="100"/>
    </row>
    <row r="192" ht="12.75">
      <c r="A192" s="100"/>
    </row>
    <row r="193" ht="12.75">
      <c r="A193" s="100"/>
    </row>
    <row r="194" ht="12.75">
      <c r="A194" s="100"/>
    </row>
    <row r="195" ht="12.75">
      <c r="A195" s="100"/>
    </row>
    <row r="196" ht="12.75">
      <c r="A196" s="100"/>
    </row>
    <row r="197" ht="12.75">
      <c r="A197" s="100"/>
    </row>
    <row r="198" ht="12.75">
      <c r="A198" s="100"/>
    </row>
    <row r="199" ht="12.75">
      <c r="A199" s="100"/>
    </row>
    <row r="200" ht="12.75">
      <c r="A200" s="100"/>
    </row>
    <row r="201" ht="12.75">
      <c r="A201" s="100"/>
    </row>
    <row r="202" ht="12.75">
      <c r="A202" s="100"/>
    </row>
    <row r="203" ht="12.75">
      <c r="A203" s="100"/>
    </row>
    <row r="204" ht="12.75">
      <c r="A204" s="100"/>
    </row>
    <row r="205" ht="12.75">
      <c r="A205" s="100"/>
    </row>
    <row r="206" ht="12.75">
      <c r="A206" s="100"/>
    </row>
    <row r="207" ht="12.75">
      <c r="A207" s="100"/>
    </row>
    <row r="208" ht="12.75">
      <c r="A208" s="100"/>
    </row>
    <row r="209" ht="12.75">
      <c r="A209" s="100"/>
    </row>
    <row r="210" ht="12.75">
      <c r="A210" s="100"/>
    </row>
    <row r="211" ht="12.75">
      <c r="A211" s="100"/>
    </row>
    <row r="212" ht="12.75">
      <c r="A212" s="100"/>
    </row>
    <row r="213" ht="12.75">
      <c r="A213" s="100"/>
    </row>
    <row r="214" ht="12.75">
      <c r="A214" s="100"/>
    </row>
    <row r="215" ht="12.75">
      <c r="A215" s="100"/>
    </row>
    <row r="216" ht="12.75">
      <c r="A216" s="100"/>
    </row>
    <row r="217" ht="12.75">
      <c r="A217" s="100"/>
    </row>
    <row r="218" ht="12.75">
      <c r="A218" s="100"/>
    </row>
    <row r="219" ht="12.75">
      <c r="A219" s="100"/>
    </row>
    <row r="220" ht="12.75">
      <c r="A220" s="100"/>
    </row>
    <row r="221" ht="12.75">
      <c r="A221" s="100"/>
    </row>
    <row r="222" ht="12.75">
      <c r="A222" s="100"/>
    </row>
    <row r="223" ht="12.75">
      <c r="A223" s="100"/>
    </row>
    <row r="224" ht="12.75">
      <c r="A224" s="100"/>
    </row>
    <row r="225" ht="12.75">
      <c r="A225" s="100"/>
    </row>
    <row r="226" ht="12.75">
      <c r="A226" s="100"/>
    </row>
    <row r="227" ht="12.75">
      <c r="A227" s="100"/>
    </row>
    <row r="228" ht="12.75">
      <c r="A228" s="100"/>
    </row>
    <row r="229" ht="12.75">
      <c r="A229" s="100"/>
    </row>
    <row r="230" ht="12.75">
      <c r="A230" s="100"/>
    </row>
    <row r="231" ht="12.75">
      <c r="A231" s="100"/>
    </row>
    <row r="232" ht="12.75">
      <c r="A232" s="100"/>
    </row>
    <row r="233" ht="12.75">
      <c r="A233" s="100"/>
    </row>
    <row r="234" ht="12.75">
      <c r="A234" s="100"/>
    </row>
    <row r="235" ht="12.75">
      <c r="A235" s="100"/>
    </row>
    <row r="236" ht="12.75">
      <c r="A236" s="100"/>
    </row>
    <row r="237" ht="12.75">
      <c r="A237" s="100"/>
    </row>
    <row r="238" ht="12.75">
      <c r="A238" s="100"/>
    </row>
    <row r="239" ht="12.75">
      <c r="A239" s="100"/>
    </row>
    <row r="240" ht="12.75">
      <c r="A240" s="100"/>
    </row>
    <row r="241" ht="12.75">
      <c r="A241" s="100"/>
    </row>
    <row r="242" ht="12.75">
      <c r="A242" s="100"/>
    </row>
    <row r="243" ht="12.75">
      <c r="A243" s="100"/>
    </row>
    <row r="244" ht="12.75">
      <c r="A244" s="100"/>
    </row>
    <row r="245" ht="12.75">
      <c r="A245" s="100"/>
    </row>
    <row r="246" ht="12.75">
      <c r="A246" s="100"/>
    </row>
    <row r="247" ht="12.75">
      <c r="A247" s="100"/>
    </row>
    <row r="248" ht="12.75">
      <c r="A248" s="100"/>
    </row>
    <row r="249" ht="12.75">
      <c r="A249" s="100"/>
    </row>
    <row r="250" ht="12.75">
      <c r="A250" s="100"/>
    </row>
    <row r="251" ht="12.75">
      <c r="A251" s="100"/>
    </row>
    <row r="252" ht="12.75">
      <c r="A252" s="100"/>
    </row>
    <row r="253" ht="12.75">
      <c r="A253" s="100"/>
    </row>
    <row r="254" ht="12.75">
      <c r="A254" s="100"/>
    </row>
    <row r="255" ht="12.75">
      <c r="A255" s="100"/>
    </row>
    <row r="256" ht="12.75">
      <c r="A256" s="100"/>
    </row>
    <row r="257" ht="12.75">
      <c r="A257" s="100"/>
    </row>
    <row r="258" ht="12.75">
      <c r="A258" s="100"/>
    </row>
    <row r="259" ht="12.75">
      <c r="A259" s="100"/>
    </row>
    <row r="260" ht="12.75">
      <c r="A260" s="100"/>
    </row>
    <row r="261" ht="12.75">
      <c r="A261" s="100"/>
    </row>
    <row r="262" ht="12.75">
      <c r="A262" s="100"/>
    </row>
    <row r="263" ht="12.75">
      <c r="A263" s="100"/>
    </row>
    <row r="264" ht="12.75">
      <c r="A264" s="100"/>
    </row>
    <row r="265" ht="12.75">
      <c r="A265" s="100"/>
    </row>
    <row r="266" ht="12.75">
      <c r="A266" s="100"/>
    </row>
    <row r="267" ht="12.75">
      <c r="A267" s="100"/>
    </row>
    <row r="268" ht="12.75">
      <c r="A268" s="100"/>
    </row>
    <row r="269" ht="12.75">
      <c r="A269" s="99"/>
    </row>
    <row r="270" ht="12.75">
      <c r="A270" s="99"/>
    </row>
    <row r="271" ht="12.75">
      <c r="A271" s="99"/>
    </row>
    <row r="272" ht="12.75">
      <c r="A272" s="99"/>
    </row>
    <row r="273" ht="12.75">
      <c r="A273" s="99"/>
    </row>
    <row r="274" ht="12.75">
      <c r="A274" s="99"/>
    </row>
    <row r="275" ht="12.75">
      <c r="A275" s="99"/>
    </row>
    <row r="276" ht="12.75">
      <c r="A276" s="99"/>
    </row>
    <row r="277" ht="12.75">
      <c r="A277" s="99"/>
    </row>
    <row r="278" ht="12.75">
      <c r="A278" s="99"/>
    </row>
  </sheetData>
  <sheetProtection/>
  <autoFilter ref="A4:N268">
    <sortState ref="A5:N278">
      <sortCondition sortBy="value" ref="K5:K278"/>
    </sortState>
  </autoFilter>
  <mergeCells count="8">
    <mergeCell ref="B187:D187"/>
    <mergeCell ref="L187:N187"/>
    <mergeCell ref="A179:C180"/>
    <mergeCell ref="B177:F177"/>
    <mergeCell ref="A2:N2"/>
    <mergeCell ref="G182:I182"/>
    <mergeCell ref="L182:N182"/>
    <mergeCell ref="B182:D182"/>
  </mergeCells>
  <conditionalFormatting sqref="L32:L40 I5:I175">
    <cfRule type="cellIs" priority="2" dxfId="0" operator="lessThan" stopIfTrue="1">
      <formula>40179</formula>
    </cfRule>
  </conditionalFormatting>
  <conditionalFormatting sqref="I176">
    <cfRule type="cellIs" priority="1" dxfId="0" operator="lessThan" stopIfTrue="1">
      <formula>40179</formula>
    </cfRule>
  </conditionalFormatting>
  <printOptions/>
  <pageMargins left="0.31496062992125984" right="0.1968503937007874" top="0.5118110236220472" bottom="0.5118110236220472" header="0.5118110236220472" footer="0.4724409448818898"/>
  <pageSetup orientation="portrait" paperSize="8" scale="95" r:id="rId3"/>
  <headerFooter>
    <oddFooter>&amp;C&amp;P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5"/>
  <sheetViews>
    <sheetView zoomScalePageLayoutView="0" workbookViewId="0" topLeftCell="A1">
      <selection activeCell="A162" sqref="A162:N171"/>
    </sheetView>
  </sheetViews>
  <sheetFormatPr defaultColWidth="9.140625" defaultRowHeight="12.75"/>
  <cols>
    <col min="1" max="1" width="4.8515625" style="8" customWidth="1"/>
    <col min="2" max="2" width="11.7109375" style="44" customWidth="1"/>
    <col min="3" max="3" width="15.00390625" style="44" customWidth="1"/>
    <col min="4" max="4" width="8.7109375" style="8" customWidth="1"/>
    <col min="5" max="5" width="6.00390625" style="10" customWidth="1"/>
    <col min="6" max="7" width="11.00390625" style="72" customWidth="1"/>
    <col min="8" max="8" width="10.57421875" style="72" customWidth="1"/>
    <col min="9" max="9" width="10.8515625" style="72" customWidth="1"/>
    <col min="10" max="11" width="11.140625" style="73" customWidth="1"/>
    <col min="12" max="12" width="14.421875" style="11" customWidth="1"/>
    <col min="13" max="13" width="19.140625" style="12" customWidth="1"/>
    <col min="14" max="14" width="7.00390625" style="13" customWidth="1"/>
    <col min="15" max="16384" width="9.140625" style="8" customWidth="1"/>
  </cols>
  <sheetData>
    <row r="1" spans="1:16" s="5" customFormat="1" ht="16.5" customHeight="1">
      <c r="A1" s="2"/>
      <c r="B1" s="24"/>
      <c r="C1" s="24"/>
      <c r="D1" s="2"/>
      <c r="E1" s="3"/>
      <c r="F1" s="59"/>
      <c r="G1" s="59"/>
      <c r="H1" s="59"/>
      <c r="I1" s="59"/>
      <c r="J1" s="59"/>
      <c r="K1" s="59"/>
      <c r="L1" s="2"/>
      <c r="M1" s="2"/>
      <c r="N1" s="4"/>
      <c r="O1" s="6"/>
      <c r="P1" s="6"/>
    </row>
    <row r="2" spans="1:16" s="5" customFormat="1" ht="24" customHeight="1">
      <c r="A2" s="254" t="s">
        <v>366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6"/>
      <c r="P2" s="6"/>
    </row>
    <row r="3" spans="1:16" s="5" customFormat="1" ht="16.5" customHeight="1">
      <c r="A3" s="52"/>
      <c r="B3" s="25"/>
      <c r="C3" s="52"/>
      <c r="D3" s="15"/>
      <c r="E3" s="52"/>
      <c r="F3" s="25"/>
      <c r="G3" s="25"/>
      <c r="H3" s="25"/>
      <c r="I3" s="25"/>
      <c r="J3" s="25"/>
      <c r="K3" s="25"/>
      <c r="L3" s="52"/>
      <c r="M3" s="52"/>
      <c r="N3" s="14"/>
      <c r="O3" s="6"/>
      <c r="P3" s="6"/>
    </row>
    <row r="4" spans="1:14" s="7" customFormat="1" ht="56.25" customHeight="1">
      <c r="A4" s="26" t="s">
        <v>4</v>
      </c>
      <c r="B4" s="26" t="s">
        <v>22</v>
      </c>
      <c r="C4" s="26" t="s">
        <v>5</v>
      </c>
      <c r="D4" s="26" t="s">
        <v>6</v>
      </c>
      <c r="E4" s="26" t="s">
        <v>7</v>
      </c>
      <c r="F4" s="26" t="s">
        <v>8</v>
      </c>
      <c r="G4" s="26" t="s">
        <v>9</v>
      </c>
      <c r="H4" s="26" t="s">
        <v>10</v>
      </c>
      <c r="I4" s="26" t="s">
        <v>11</v>
      </c>
      <c r="J4" s="26" t="s">
        <v>365</v>
      </c>
      <c r="K4" s="26" t="s">
        <v>15</v>
      </c>
      <c r="L4" s="26" t="s">
        <v>12</v>
      </c>
      <c r="M4" s="26" t="s">
        <v>13</v>
      </c>
      <c r="N4" s="26" t="s">
        <v>14</v>
      </c>
    </row>
    <row r="5" spans="1:14" ht="18" customHeight="1">
      <c r="A5" s="31">
        <v>1</v>
      </c>
      <c r="B5" s="51" t="s">
        <v>297</v>
      </c>
      <c r="C5" s="51" t="s">
        <v>298</v>
      </c>
      <c r="D5" s="41" t="s">
        <v>2</v>
      </c>
      <c r="E5" s="31">
        <v>15</v>
      </c>
      <c r="F5" s="60">
        <v>42740</v>
      </c>
      <c r="G5" s="60">
        <v>48218</v>
      </c>
      <c r="H5" s="61">
        <f aca="true" t="shared" si="0" ref="H5:H68">DATE(2018,MONTH(G5),DAY(G5))</f>
        <v>43105</v>
      </c>
      <c r="I5" s="62">
        <f aca="true" t="shared" si="1" ref="I5:I68">IF(WEEKDAY(H5)=7,H5+2,IF(WEEKDAY(H5)=1,H5+1,H5))</f>
        <v>43105</v>
      </c>
      <c r="J5" s="60">
        <f aca="true" t="shared" si="2" ref="J5:J68">+I5</f>
        <v>43105</v>
      </c>
      <c r="K5" s="93">
        <v>43098</v>
      </c>
      <c r="L5" s="53">
        <v>59533000</v>
      </c>
      <c r="M5" s="55">
        <f aca="true" t="shared" si="3" ref="M5:M68">+L5*100000</f>
        <v>5953300000000</v>
      </c>
      <c r="N5" s="31">
        <v>7.2</v>
      </c>
    </row>
    <row r="6" spans="1:14" ht="18" customHeight="1">
      <c r="A6" s="21">
        <v>2</v>
      </c>
      <c r="B6" s="1" t="s">
        <v>203</v>
      </c>
      <c r="C6" s="1" t="s">
        <v>204</v>
      </c>
      <c r="D6" s="27" t="s">
        <v>2</v>
      </c>
      <c r="E6" s="28">
        <v>5</v>
      </c>
      <c r="F6" s="63">
        <v>42376</v>
      </c>
      <c r="G6" s="63">
        <v>44203</v>
      </c>
      <c r="H6" s="64">
        <f t="shared" si="0"/>
        <v>43107</v>
      </c>
      <c r="I6" s="65">
        <f t="shared" si="1"/>
        <v>43108</v>
      </c>
      <c r="J6" s="66">
        <f t="shared" si="2"/>
        <v>43108</v>
      </c>
      <c r="K6" s="74">
        <f aca="true" t="shared" si="4" ref="K6:K67">IF(WEEKDAY(I6)=6,I6-4,I6-6)</f>
        <v>43102</v>
      </c>
      <c r="L6" s="29">
        <v>71000000</v>
      </c>
      <c r="M6" s="30">
        <f t="shared" si="3"/>
        <v>7100000000000</v>
      </c>
      <c r="N6" s="28">
        <v>6.5</v>
      </c>
    </row>
    <row r="7" spans="1:14" ht="18" customHeight="1">
      <c r="A7" s="21">
        <v>3</v>
      </c>
      <c r="B7" s="1" t="s">
        <v>205</v>
      </c>
      <c r="C7" s="1" t="s">
        <v>206</v>
      </c>
      <c r="D7" s="27" t="s">
        <v>2</v>
      </c>
      <c r="E7" s="28">
        <v>3</v>
      </c>
      <c r="F7" s="63">
        <v>42376</v>
      </c>
      <c r="G7" s="63">
        <v>43472</v>
      </c>
      <c r="H7" s="64">
        <f t="shared" si="0"/>
        <v>43107</v>
      </c>
      <c r="I7" s="65">
        <f t="shared" si="1"/>
        <v>43108</v>
      </c>
      <c r="J7" s="66">
        <f t="shared" si="2"/>
        <v>43108</v>
      </c>
      <c r="K7" s="74">
        <f t="shared" si="4"/>
        <v>43102</v>
      </c>
      <c r="L7" s="29">
        <v>26000000</v>
      </c>
      <c r="M7" s="30">
        <f t="shared" si="3"/>
        <v>2600000000000</v>
      </c>
      <c r="N7" s="28">
        <v>5.7</v>
      </c>
    </row>
    <row r="8" spans="1:14" ht="18" customHeight="1">
      <c r="A8" s="21">
        <v>4</v>
      </c>
      <c r="B8" s="1" t="s">
        <v>207</v>
      </c>
      <c r="C8" s="1" t="s">
        <v>208</v>
      </c>
      <c r="D8" s="27" t="s">
        <v>2</v>
      </c>
      <c r="E8" s="28">
        <v>15</v>
      </c>
      <c r="F8" s="63">
        <v>42376</v>
      </c>
      <c r="G8" s="63">
        <v>47855</v>
      </c>
      <c r="H8" s="64">
        <f t="shared" si="0"/>
        <v>43107</v>
      </c>
      <c r="I8" s="65">
        <f t="shared" si="1"/>
        <v>43108</v>
      </c>
      <c r="J8" s="66">
        <f t="shared" si="2"/>
        <v>43108</v>
      </c>
      <c r="K8" s="74">
        <f t="shared" si="4"/>
        <v>43102</v>
      </c>
      <c r="L8" s="29">
        <v>80459000</v>
      </c>
      <c r="M8" s="30">
        <f t="shared" si="3"/>
        <v>8045900000000</v>
      </c>
      <c r="N8" s="28">
        <v>7.6</v>
      </c>
    </row>
    <row r="9" spans="1:14" ht="18" customHeight="1">
      <c r="A9" s="21">
        <v>5</v>
      </c>
      <c r="B9" s="1" t="s">
        <v>187</v>
      </c>
      <c r="C9" s="23" t="s">
        <v>188</v>
      </c>
      <c r="D9" s="19" t="s">
        <v>2</v>
      </c>
      <c r="E9" s="21">
        <v>3</v>
      </c>
      <c r="F9" s="66">
        <v>42362</v>
      </c>
      <c r="G9" s="66">
        <v>43476</v>
      </c>
      <c r="H9" s="64">
        <f t="shared" si="0"/>
        <v>43111</v>
      </c>
      <c r="I9" s="65">
        <f t="shared" si="1"/>
        <v>43111</v>
      </c>
      <c r="J9" s="66">
        <f t="shared" si="2"/>
        <v>43111</v>
      </c>
      <c r="K9" s="74">
        <f t="shared" si="4"/>
        <v>43105</v>
      </c>
      <c r="L9" s="32">
        <v>100000000</v>
      </c>
      <c r="M9" s="30">
        <f t="shared" si="3"/>
        <v>10000000000000</v>
      </c>
      <c r="N9" s="22">
        <v>5.7</v>
      </c>
    </row>
    <row r="10" spans="1:14" ht="18" customHeight="1">
      <c r="A10" s="21">
        <v>6</v>
      </c>
      <c r="B10" s="1" t="s">
        <v>299</v>
      </c>
      <c r="C10" s="1" t="s">
        <v>300</v>
      </c>
      <c r="D10" s="27" t="s">
        <v>2</v>
      </c>
      <c r="E10" s="21">
        <v>30</v>
      </c>
      <c r="F10" s="66">
        <v>42747</v>
      </c>
      <c r="G10" s="66">
        <v>53704</v>
      </c>
      <c r="H10" s="64">
        <f t="shared" si="0"/>
        <v>43112</v>
      </c>
      <c r="I10" s="65">
        <f t="shared" si="1"/>
        <v>43112</v>
      </c>
      <c r="J10" s="66">
        <f t="shared" si="2"/>
        <v>43112</v>
      </c>
      <c r="K10" s="74">
        <f t="shared" si="4"/>
        <v>43108</v>
      </c>
      <c r="L10" s="29">
        <v>54501593</v>
      </c>
      <c r="M10" s="30">
        <f t="shared" si="3"/>
        <v>5450159300000</v>
      </c>
      <c r="N10" s="28">
        <v>7.9</v>
      </c>
    </row>
    <row r="11" spans="1:14" ht="18" customHeight="1">
      <c r="A11" s="21">
        <v>7</v>
      </c>
      <c r="B11" s="1" t="s">
        <v>301</v>
      </c>
      <c r="C11" s="1" t="s">
        <v>302</v>
      </c>
      <c r="D11" s="27" t="s">
        <v>2</v>
      </c>
      <c r="E11" s="28">
        <v>7</v>
      </c>
      <c r="F11" s="66">
        <v>42747</v>
      </c>
      <c r="G11" s="66">
        <v>45303</v>
      </c>
      <c r="H11" s="64">
        <f t="shared" si="0"/>
        <v>43112</v>
      </c>
      <c r="I11" s="65">
        <f t="shared" si="1"/>
        <v>43112</v>
      </c>
      <c r="J11" s="66">
        <f t="shared" si="2"/>
        <v>43112</v>
      </c>
      <c r="K11" s="74">
        <f t="shared" si="4"/>
        <v>43108</v>
      </c>
      <c r="L11" s="29">
        <v>58800000</v>
      </c>
      <c r="M11" s="30">
        <f t="shared" si="3"/>
        <v>5880000000000</v>
      </c>
      <c r="N11" s="28">
        <v>5.5</v>
      </c>
    </row>
    <row r="12" spans="1:14" ht="18" customHeight="1">
      <c r="A12" s="21">
        <v>8</v>
      </c>
      <c r="B12" s="1" t="s">
        <v>303</v>
      </c>
      <c r="C12" s="1" t="s">
        <v>304</v>
      </c>
      <c r="D12" s="27" t="s">
        <v>2</v>
      </c>
      <c r="E12" s="28">
        <v>5</v>
      </c>
      <c r="F12" s="63">
        <v>42747</v>
      </c>
      <c r="G12" s="63">
        <v>44573</v>
      </c>
      <c r="H12" s="64">
        <f t="shared" si="0"/>
        <v>43112</v>
      </c>
      <c r="I12" s="65">
        <f t="shared" si="1"/>
        <v>43112</v>
      </c>
      <c r="J12" s="66">
        <f t="shared" si="2"/>
        <v>43112</v>
      </c>
      <c r="K12" s="74">
        <f t="shared" si="4"/>
        <v>43108</v>
      </c>
      <c r="L12" s="29">
        <v>70840000</v>
      </c>
      <c r="M12" s="30">
        <f t="shared" si="3"/>
        <v>7084000000000</v>
      </c>
      <c r="N12" s="28">
        <v>5.2</v>
      </c>
    </row>
    <row r="13" spans="1:14" ht="18" customHeight="1">
      <c r="A13" s="21">
        <v>9</v>
      </c>
      <c r="B13" s="1" t="s">
        <v>16</v>
      </c>
      <c r="C13" s="33" t="s">
        <v>17</v>
      </c>
      <c r="D13" s="19" t="s">
        <v>2</v>
      </c>
      <c r="E13" s="21">
        <v>5</v>
      </c>
      <c r="F13" s="33" t="s">
        <v>3</v>
      </c>
      <c r="G13" s="33" t="s">
        <v>18</v>
      </c>
      <c r="H13" s="64">
        <f t="shared" si="0"/>
        <v>43115</v>
      </c>
      <c r="I13" s="65">
        <f t="shared" si="1"/>
        <v>43115</v>
      </c>
      <c r="J13" s="66">
        <f t="shared" si="2"/>
        <v>43115</v>
      </c>
      <c r="K13" s="74">
        <f t="shared" si="4"/>
        <v>43109</v>
      </c>
      <c r="L13" s="30">
        <v>59095682</v>
      </c>
      <c r="M13" s="30">
        <f t="shared" si="3"/>
        <v>5909568200000</v>
      </c>
      <c r="N13" s="16">
        <v>9.3</v>
      </c>
    </row>
    <row r="14" spans="1:14" ht="18" customHeight="1">
      <c r="A14" s="21">
        <v>10</v>
      </c>
      <c r="B14" s="1" t="s">
        <v>87</v>
      </c>
      <c r="C14" s="18" t="s">
        <v>103</v>
      </c>
      <c r="D14" s="27" t="s">
        <v>2</v>
      </c>
      <c r="E14" s="28">
        <v>5</v>
      </c>
      <c r="F14" s="63">
        <v>41654</v>
      </c>
      <c r="G14" s="63">
        <v>43480</v>
      </c>
      <c r="H14" s="64">
        <f t="shared" si="0"/>
        <v>43115</v>
      </c>
      <c r="I14" s="65">
        <f t="shared" si="1"/>
        <v>43115</v>
      </c>
      <c r="J14" s="66">
        <f t="shared" si="2"/>
        <v>43115</v>
      </c>
      <c r="K14" s="74">
        <f t="shared" si="4"/>
        <v>43109</v>
      </c>
      <c r="L14" s="29">
        <v>73500000</v>
      </c>
      <c r="M14" s="30">
        <f t="shared" si="3"/>
        <v>7350000000000</v>
      </c>
      <c r="N14" s="17">
        <v>8.2</v>
      </c>
    </row>
    <row r="15" spans="1:14" ht="18" customHeight="1">
      <c r="A15" s="21">
        <v>11</v>
      </c>
      <c r="B15" s="1" t="s">
        <v>129</v>
      </c>
      <c r="C15" s="1" t="s">
        <v>130</v>
      </c>
      <c r="D15" s="19" t="s">
        <v>2</v>
      </c>
      <c r="E15" s="21">
        <v>5</v>
      </c>
      <c r="F15" s="66">
        <v>42019</v>
      </c>
      <c r="G15" s="66">
        <v>43845</v>
      </c>
      <c r="H15" s="64">
        <f t="shared" si="0"/>
        <v>43115</v>
      </c>
      <c r="I15" s="65">
        <f t="shared" si="1"/>
        <v>43115</v>
      </c>
      <c r="J15" s="66">
        <f t="shared" si="2"/>
        <v>43115</v>
      </c>
      <c r="K15" s="74">
        <f t="shared" si="4"/>
        <v>43109</v>
      </c>
      <c r="L15" s="30">
        <v>90000000</v>
      </c>
      <c r="M15" s="30">
        <f t="shared" si="3"/>
        <v>9000000000000</v>
      </c>
      <c r="N15" s="22">
        <v>6</v>
      </c>
    </row>
    <row r="16" spans="1:14" ht="18" customHeight="1">
      <c r="A16" s="21">
        <v>12</v>
      </c>
      <c r="B16" s="1" t="s">
        <v>305</v>
      </c>
      <c r="C16" s="1" t="s">
        <v>306</v>
      </c>
      <c r="D16" s="27" t="s">
        <v>2</v>
      </c>
      <c r="E16" s="28">
        <v>20</v>
      </c>
      <c r="F16" s="63">
        <v>42754</v>
      </c>
      <c r="G16" s="63">
        <v>50059</v>
      </c>
      <c r="H16" s="64">
        <f t="shared" si="0"/>
        <v>43119</v>
      </c>
      <c r="I16" s="65">
        <f t="shared" si="1"/>
        <v>43119</v>
      </c>
      <c r="J16" s="66">
        <f t="shared" si="2"/>
        <v>43119</v>
      </c>
      <c r="K16" s="74">
        <f t="shared" si="4"/>
        <v>43115</v>
      </c>
      <c r="L16" s="29">
        <v>58500000</v>
      </c>
      <c r="M16" s="30">
        <f t="shared" si="3"/>
        <v>5850000000000</v>
      </c>
      <c r="N16" s="28">
        <v>7.7</v>
      </c>
    </row>
    <row r="17" spans="1:14" ht="18" customHeight="1">
      <c r="A17" s="21">
        <v>13</v>
      </c>
      <c r="B17" s="1" t="s">
        <v>209</v>
      </c>
      <c r="C17" s="1" t="s">
        <v>210</v>
      </c>
      <c r="D17" s="27" t="s">
        <v>2</v>
      </c>
      <c r="E17" s="28">
        <v>20</v>
      </c>
      <c r="F17" s="63">
        <v>42390</v>
      </c>
      <c r="G17" s="63">
        <v>49695</v>
      </c>
      <c r="H17" s="64">
        <f t="shared" si="0"/>
        <v>43121</v>
      </c>
      <c r="I17" s="65">
        <f t="shared" si="1"/>
        <v>43122</v>
      </c>
      <c r="J17" s="66">
        <f t="shared" si="2"/>
        <v>43122</v>
      </c>
      <c r="K17" s="74">
        <f t="shared" si="4"/>
        <v>43116</v>
      </c>
      <c r="L17" s="29">
        <v>12314800</v>
      </c>
      <c r="M17" s="30">
        <f t="shared" si="3"/>
        <v>1231480000000</v>
      </c>
      <c r="N17" s="28">
        <v>7.7</v>
      </c>
    </row>
    <row r="18" spans="1:14" ht="18" customHeight="1">
      <c r="A18" s="21">
        <v>14</v>
      </c>
      <c r="B18" s="1" t="s">
        <v>213</v>
      </c>
      <c r="C18" s="1" t="s">
        <v>214</v>
      </c>
      <c r="D18" s="27" t="s">
        <v>2</v>
      </c>
      <c r="E18" s="28">
        <v>30</v>
      </c>
      <c r="F18" s="63">
        <v>42397</v>
      </c>
      <c r="G18" s="63">
        <v>53355</v>
      </c>
      <c r="H18" s="64">
        <f t="shared" si="0"/>
        <v>43128</v>
      </c>
      <c r="I18" s="65">
        <f t="shared" si="1"/>
        <v>43129</v>
      </c>
      <c r="J18" s="66">
        <f t="shared" si="2"/>
        <v>43129</v>
      </c>
      <c r="K18" s="74">
        <f t="shared" si="4"/>
        <v>43123</v>
      </c>
      <c r="L18" s="29">
        <v>59658956</v>
      </c>
      <c r="M18" s="30">
        <f t="shared" si="3"/>
        <v>5965895600000</v>
      </c>
      <c r="N18" s="28">
        <v>8</v>
      </c>
    </row>
    <row r="19" spans="1:14" ht="18" customHeight="1">
      <c r="A19" s="21">
        <v>15</v>
      </c>
      <c r="B19" s="1" t="s">
        <v>19</v>
      </c>
      <c r="C19" s="33" t="s">
        <v>20</v>
      </c>
      <c r="D19" s="19" t="s">
        <v>2</v>
      </c>
      <c r="E19" s="21">
        <v>10</v>
      </c>
      <c r="F19" s="33" t="s">
        <v>1</v>
      </c>
      <c r="G19" s="33" t="s">
        <v>21</v>
      </c>
      <c r="H19" s="64">
        <f t="shared" si="0"/>
        <v>43131</v>
      </c>
      <c r="I19" s="65">
        <f t="shared" si="1"/>
        <v>43131</v>
      </c>
      <c r="J19" s="66">
        <f t="shared" si="2"/>
        <v>43131</v>
      </c>
      <c r="K19" s="74">
        <f t="shared" si="4"/>
        <v>43125</v>
      </c>
      <c r="L19" s="30">
        <v>31040565</v>
      </c>
      <c r="M19" s="30">
        <f t="shared" si="3"/>
        <v>3104056500000</v>
      </c>
      <c r="N19" s="16">
        <v>9.1</v>
      </c>
    </row>
    <row r="20" spans="1:14" ht="18" customHeight="1">
      <c r="A20" s="21">
        <v>16</v>
      </c>
      <c r="B20" s="1" t="s">
        <v>131</v>
      </c>
      <c r="C20" s="1" t="s">
        <v>132</v>
      </c>
      <c r="D20" s="19" t="s">
        <v>2</v>
      </c>
      <c r="E20" s="28">
        <v>5</v>
      </c>
      <c r="F20" s="63">
        <v>42035</v>
      </c>
      <c r="G20" s="63">
        <v>43861</v>
      </c>
      <c r="H20" s="64">
        <f t="shared" si="0"/>
        <v>43131</v>
      </c>
      <c r="I20" s="65">
        <f t="shared" si="1"/>
        <v>43131</v>
      </c>
      <c r="J20" s="66">
        <f t="shared" si="2"/>
        <v>43131</v>
      </c>
      <c r="K20" s="74">
        <f t="shared" si="4"/>
        <v>43125</v>
      </c>
      <c r="L20" s="30">
        <v>105443002</v>
      </c>
      <c r="M20" s="30">
        <f t="shared" si="3"/>
        <v>10544300200000</v>
      </c>
      <c r="N20" s="35">
        <v>5.4</v>
      </c>
    </row>
    <row r="21" spans="1:14" ht="18" customHeight="1">
      <c r="A21" s="21">
        <v>17</v>
      </c>
      <c r="B21" s="1" t="s">
        <v>133</v>
      </c>
      <c r="C21" s="1" t="s">
        <v>134</v>
      </c>
      <c r="D21" s="19" t="s">
        <v>2</v>
      </c>
      <c r="E21" s="28">
        <v>10</v>
      </c>
      <c r="F21" s="63">
        <v>42035</v>
      </c>
      <c r="G21" s="63">
        <v>45688</v>
      </c>
      <c r="H21" s="64">
        <f t="shared" si="0"/>
        <v>43131</v>
      </c>
      <c r="I21" s="65">
        <f t="shared" si="1"/>
        <v>43131</v>
      </c>
      <c r="J21" s="66">
        <f t="shared" si="2"/>
        <v>43131</v>
      </c>
      <c r="K21" s="74">
        <f t="shared" si="4"/>
        <v>43125</v>
      </c>
      <c r="L21" s="30">
        <v>36591400</v>
      </c>
      <c r="M21" s="30">
        <f t="shared" si="3"/>
        <v>3659140000000</v>
      </c>
      <c r="N21" s="35">
        <v>6.5</v>
      </c>
    </row>
    <row r="22" spans="1:14" ht="18" customHeight="1">
      <c r="A22" s="21">
        <v>18</v>
      </c>
      <c r="B22" s="1" t="s">
        <v>135</v>
      </c>
      <c r="C22" s="1" t="s">
        <v>136</v>
      </c>
      <c r="D22" s="19" t="s">
        <v>2</v>
      </c>
      <c r="E22" s="28">
        <v>15</v>
      </c>
      <c r="F22" s="63">
        <v>42035</v>
      </c>
      <c r="G22" s="63">
        <v>47514</v>
      </c>
      <c r="H22" s="64">
        <f t="shared" si="0"/>
        <v>43131</v>
      </c>
      <c r="I22" s="65">
        <f t="shared" si="1"/>
        <v>43131</v>
      </c>
      <c r="J22" s="66">
        <f t="shared" si="2"/>
        <v>43131</v>
      </c>
      <c r="K22" s="74">
        <f t="shared" si="4"/>
        <v>43125</v>
      </c>
      <c r="L22" s="30">
        <v>90490000</v>
      </c>
      <c r="M22" s="30">
        <f t="shared" si="3"/>
        <v>9049000000000</v>
      </c>
      <c r="N22" s="35">
        <v>7.6</v>
      </c>
    </row>
    <row r="23" spans="1:14" ht="18" customHeight="1">
      <c r="A23" s="21">
        <v>19</v>
      </c>
      <c r="B23" s="33" t="s">
        <v>88</v>
      </c>
      <c r="C23" s="33" t="s">
        <v>104</v>
      </c>
      <c r="D23" s="27" t="s">
        <v>2</v>
      </c>
      <c r="E23" s="28">
        <v>5</v>
      </c>
      <c r="F23" s="63">
        <v>41685</v>
      </c>
      <c r="G23" s="63">
        <v>43511</v>
      </c>
      <c r="H23" s="64">
        <f t="shared" si="0"/>
        <v>43146</v>
      </c>
      <c r="I23" s="65">
        <v>43152</v>
      </c>
      <c r="J23" s="66">
        <f>I23</f>
        <v>43152</v>
      </c>
      <c r="K23" s="74">
        <v>43139</v>
      </c>
      <c r="L23" s="29">
        <v>66100000</v>
      </c>
      <c r="M23" s="30">
        <f t="shared" si="3"/>
        <v>6610000000000</v>
      </c>
      <c r="N23" s="17">
        <v>7.9</v>
      </c>
    </row>
    <row r="24" spans="1:14" ht="18" customHeight="1">
      <c r="A24" s="21">
        <v>20</v>
      </c>
      <c r="B24" s="33" t="s">
        <v>137</v>
      </c>
      <c r="C24" s="18" t="s">
        <v>138</v>
      </c>
      <c r="D24" s="19" t="s">
        <v>2</v>
      </c>
      <c r="E24" s="28">
        <v>5</v>
      </c>
      <c r="F24" s="63">
        <v>42050</v>
      </c>
      <c r="G24" s="63">
        <v>43876</v>
      </c>
      <c r="H24" s="64">
        <f t="shared" si="0"/>
        <v>43146</v>
      </c>
      <c r="I24" s="65">
        <v>43152</v>
      </c>
      <c r="J24" s="66">
        <v>43152</v>
      </c>
      <c r="K24" s="74">
        <v>43139</v>
      </c>
      <c r="L24" s="30">
        <v>91492223</v>
      </c>
      <c r="M24" s="30">
        <f t="shared" si="3"/>
        <v>9149222300000</v>
      </c>
      <c r="N24" s="17">
        <v>5.3</v>
      </c>
    </row>
    <row r="25" spans="1:14" ht="18" customHeight="1">
      <c r="A25" s="21">
        <v>21</v>
      </c>
      <c r="B25" s="1" t="s">
        <v>307</v>
      </c>
      <c r="C25" s="1" t="s">
        <v>308</v>
      </c>
      <c r="D25" s="27" t="s">
        <v>2</v>
      </c>
      <c r="E25" s="28">
        <v>5</v>
      </c>
      <c r="F25" s="63">
        <v>42782</v>
      </c>
      <c r="G25" s="63">
        <v>44608</v>
      </c>
      <c r="H25" s="64">
        <f t="shared" si="0"/>
        <v>43147</v>
      </c>
      <c r="I25" s="65">
        <v>43152</v>
      </c>
      <c r="J25" s="66">
        <f>I25</f>
        <v>43152</v>
      </c>
      <c r="K25" s="74">
        <v>43139</v>
      </c>
      <c r="L25" s="29">
        <v>50720000</v>
      </c>
      <c r="M25" s="30">
        <f t="shared" si="3"/>
        <v>5072000000000</v>
      </c>
      <c r="N25" s="28">
        <v>5</v>
      </c>
    </row>
    <row r="26" spans="1:14" ht="18" customHeight="1">
      <c r="A26" s="21">
        <v>22</v>
      </c>
      <c r="B26" s="1" t="s">
        <v>309</v>
      </c>
      <c r="C26" s="1" t="s">
        <v>310</v>
      </c>
      <c r="D26" s="27" t="s">
        <v>2</v>
      </c>
      <c r="E26" s="28">
        <v>10</v>
      </c>
      <c r="F26" s="63">
        <v>42782</v>
      </c>
      <c r="G26" s="63">
        <v>46434</v>
      </c>
      <c r="H26" s="64">
        <f t="shared" si="0"/>
        <v>43147</v>
      </c>
      <c r="I26" s="65">
        <v>43152</v>
      </c>
      <c r="J26" s="66">
        <v>43152</v>
      </c>
      <c r="K26" s="74">
        <v>43139</v>
      </c>
      <c r="L26" s="29">
        <v>61360000</v>
      </c>
      <c r="M26" s="30">
        <f t="shared" si="3"/>
        <v>6136000000000</v>
      </c>
      <c r="N26" s="28">
        <v>6</v>
      </c>
    </row>
    <row r="27" spans="1:14" ht="18" customHeight="1">
      <c r="A27" s="21">
        <v>23</v>
      </c>
      <c r="B27" s="33" t="s">
        <v>215</v>
      </c>
      <c r="C27" s="1" t="s">
        <v>216</v>
      </c>
      <c r="D27" s="27" t="s">
        <v>2</v>
      </c>
      <c r="E27" s="28">
        <v>5</v>
      </c>
      <c r="F27" s="63">
        <v>42418</v>
      </c>
      <c r="G27" s="63">
        <v>44245</v>
      </c>
      <c r="H27" s="64">
        <f t="shared" si="0"/>
        <v>43149</v>
      </c>
      <c r="I27" s="65">
        <v>43152</v>
      </c>
      <c r="J27" s="66">
        <f>I27</f>
        <v>43152</v>
      </c>
      <c r="K27" s="74">
        <v>43139</v>
      </c>
      <c r="L27" s="29">
        <v>65000000</v>
      </c>
      <c r="M27" s="30">
        <f t="shared" si="3"/>
        <v>6500000000000</v>
      </c>
      <c r="N27" s="28">
        <v>6.5</v>
      </c>
    </row>
    <row r="28" spans="1:14" ht="18" customHeight="1">
      <c r="A28" s="21">
        <v>24</v>
      </c>
      <c r="B28" s="33" t="s">
        <v>24</v>
      </c>
      <c r="C28" s="33" t="s">
        <v>25</v>
      </c>
      <c r="D28" s="19" t="s">
        <v>2</v>
      </c>
      <c r="E28" s="21">
        <v>10</v>
      </c>
      <c r="F28" s="33" t="s">
        <v>23</v>
      </c>
      <c r="G28" s="33" t="s">
        <v>26</v>
      </c>
      <c r="H28" s="64">
        <f t="shared" si="0"/>
        <v>43151</v>
      </c>
      <c r="I28" s="65">
        <v>43152</v>
      </c>
      <c r="J28" s="66">
        <v>43152</v>
      </c>
      <c r="K28" s="74">
        <v>43139</v>
      </c>
      <c r="L28" s="30">
        <v>9500000</v>
      </c>
      <c r="M28" s="30">
        <f t="shared" si="3"/>
        <v>950000000000</v>
      </c>
      <c r="N28" s="16">
        <v>11.1</v>
      </c>
    </row>
    <row r="29" spans="1:14" ht="18" customHeight="1">
      <c r="A29" s="21">
        <v>25</v>
      </c>
      <c r="B29" s="33" t="s">
        <v>27</v>
      </c>
      <c r="C29" s="33" t="s">
        <v>28</v>
      </c>
      <c r="D29" s="19" t="s">
        <v>2</v>
      </c>
      <c r="E29" s="21">
        <v>10</v>
      </c>
      <c r="F29" s="33" t="s">
        <v>29</v>
      </c>
      <c r="G29" s="33" t="s">
        <v>30</v>
      </c>
      <c r="H29" s="64">
        <f t="shared" si="0"/>
        <v>43153</v>
      </c>
      <c r="I29" s="65">
        <f t="shared" si="1"/>
        <v>43153</v>
      </c>
      <c r="J29" s="66">
        <f t="shared" si="2"/>
        <v>43153</v>
      </c>
      <c r="K29" s="74">
        <v>43140</v>
      </c>
      <c r="L29" s="30">
        <v>12208000</v>
      </c>
      <c r="M29" s="30">
        <f t="shared" si="3"/>
        <v>1220800000000</v>
      </c>
      <c r="N29" s="16">
        <v>11.5</v>
      </c>
    </row>
    <row r="30" spans="1:14" ht="18" customHeight="1">
      <c r="A30" s="21">
        <v>26</v>
      </c>
      <c r="B30" s="33" t="s">
        <v>217</v>
      </c>
      <c r="C30" s="1" t="s">
        <v>218</v>
      </c>
      <c r="D30" s="27" t="s">
        <v>2</v>
      </c>
      <c r="E30" s="28">
        <v>5</v>
      </c>
      <c r="F30" s="63">
        <v>42425</v>
      </c>
      <c r="G30" s="63">
        <v>44252</v>
      </c>
      <c r="H30" s="64">
        <f t="shared" si="0"/>
        <v>43156</v>
      </c>
      <c r="I30" s="65">
        <f t="shared" si="1"/>
        <v>43157</v>
      </c>
      <c r="J30" s="66">
        <f t="shared" si="2"/>
        <v>43157</v>
      </c>
      <c r="K30" s="74">
        <v>43144</v>
      </c>
      <c r="L30" s="29">
        <v>80000000</v>
      </c>
      <c r="M30" s="30">
        <f t="shared" si="3"/>
        <v>8000000000000</v>
      </c>
      <c r="N30" s="28">
        <v>6.3</v>
      </c>
    </row>
    <row r="31" spans="1:14" ht="18" customHeight="1">
      <c r="A31" s="21">
        <v>27</v>
      </c>
      <c r="B31" s="33" t="s">
        <v>89</v>
      </c>
      <c r="C31" s="18" t="s">
        <v>105</v>
      </c>
      <c r="D31" s="27" t="s">
        <v>2</v>
      </c>
      <c r="E31" s="21">
        <v>5</v>
      </c>
      <c r="F31" s="63">
        <v>41698</v>
      </c>
      <c r="G31" s="63">
        <v>43524</v>
      </c>
      <c r="H31" s="64">
        <f t="shared" si="0"/>
        <v>43159</v>
      </c>
      <c r="I31" s="65">
        <f t="shared" si="1"/>
        <v>43159</v>
      </c>
      <c r="J31" s="66">
        <f t="shared" si="2"/>
        <v>43159</v>
      </c>
      <c r="K31" s="74">
        <f t="shared" si="4"/>
        <v>43153</v>
      </c>
      <c r="L31" s="32">
        <v>56230000</v>
      </c>
      <c r="M31" s="30">
        <f t="shared" si="3"/>
        <v>5623000000000</v>
      </c>
      <c r="N31" s="20">
        <v>7.6</v>
      </c>
    </row>
    <row r="32" spans="1:14" ht="18" customHeight="1">
      <c r="A32" s="21">
        <v>28</v>
      </c>
      <c r="B32" s="33" t="s">
        <v>90</v>
      </c>
      <c r="C32" s="18" t="s">
        <v>106</v>
      </c>
      <c r="D32" s="27" t="s">
        <v>2</v>
      </c>
      <c r="E32" s="21">
        <v>10</v>
      </c>
      <c r="F32" s="63">
        <v>41698</v>
      </c>
      <c r="G32" s="63">
        <v>45350</v>
      </c>
      <c r="H32" s="64">
        <f t="shared" si="0"/>
        <v>43159</v>
      </c>
      <c r="I32" s="65">
        <f t="shared" si="1"/>
        <v>43159</v>
      </c>
      <c r="J32" s="66">
        <f t="shared" si="2"/>
        <v>43159</v>
      </c>
      <c r="K32" s="74">
        <f t="shared" si="4"/>
        <v>43153</v>
      </c>
      <c r="L32" s="32">
        <v>50000000</v>
      </c>
      <c r="M32" s="30">
        <f t="shared" si="3"/>
        <v>5000000000000</v>
      </c>
      <c r="N32" s="20">
        <v>8.8</v>
      </c>
    </row>
    <row r="33" spans="1:14" ht="18" customHeight="1">
      <c r="A33" s="21">
        <v>29</v>
      </c>
      <c r="B33" s="33" t="s">
        <v>139</v>
      </c>
      <c r="C33" s="1" t="s">
        <v>140</v>
      </c>
      <c r="D33" s="19" t="s">
        <v>2</v>
      </c>
      <c r="E33" s="28">
        <v>10</v>
      </c>
      <c r="F33" s="63">
        <v>42063</v>
      </c>
      <c r="G33" s="63">
        <v>45716</v>
      </c>
      <c r="H33" s="64">
        <f t="shared" si="0"/>
        <v>43159</v>
      </c>
      <c r="I33" s="65">
        <f t="shared" si="1"/>
        <v>43159</v>
      </c>
      <c r="J33" s="66">
        <f t="shared" si="2"/>
        <v>43159</v>
      </c>
      <c r="K33" s="74">
        <f t="shared" si="4"/>
        <v>43153</v>
      </c>
      <c r="L33" s="30">
        <v>11428000</v>
      </c>
      <c r="M33" s="30">
        <f t="shared" si="3"/>
        <v>1142800000000</v>
      </c>
      <c r="N33" s="35">
        <v>6.4</v>
      </c>
    </row>
    <row r="34" spans="1:14" ht="18" customHeight="1">
      <c r="A34" s="21">
        <v>30</v>
      </c>
      <c r="B34" s="33" t="s">
        <v>141</v>
      </c>
      <c r="C34" s="1" t="s">
        <v>142</v>
      </c>
      <c r="D34" s="19" t="s">
        <v>2</v>
      </c>
      <c r="E34" s="28">
        <v>5</v>
      </c>
      <c r="F34" s="63">
        <v>42063</v>
      </c>
      <c r="G34" s="63">
        <v>43889</v>
      </c>
      <c r="H34" s="64">
        <f t="shared" si="0"/>
        <v>43159</v>
      </c>
      <c r="I34" s="65">
        <f t="shared" si="1"/>
        <v>43159</v>
      </c>
      <c r="J34" s="66">
        <f t="shared" si="2"/>
        <v>43159</v>
      </c>
      <c r="K34" s="74">
        <f t="shared" si="4"/>
        <v>43153</v>
      </c>
      <c r="L34" s="30">
        <v>90350000</v>
      </c>
      <c r="M34" s="30">
        <f t="shared" si="3"/>
        <v>9035000000000</v>
      </c>
      <c r="N34" s="35">
        <v>5.2</v>
      </c>
    </row>
    <row r="35" spans="1:14" ht="18" customHeight="1">
      <c r="A35" s="21">
        <v>31</v>
      </c>
      <c r="B35" s="33" t="s">
        <v>143</v>
      </c>
      <c r="C35" s="18" t="s">
        <v>144</v>
      </c>
      <c r="D35" s="19" t="s">
        <v>2</v>
      </c>
      <c r="E35" s="28">
        <v>15</v>
      </c>
      <c r="F35" s="63">
        <v>42063</v>
      </c>
      <c r="G35" s="63">
        <v>47542</v>
      </c>
      <c r="H35" s="64">
        <f t="shared" si="0"/>
        <v>43159</v>
      </c>
      <c r="I35" s="65">
        <f t="shared" si="1"/>
        <v>43159</v>
      </c>
      <c r="J35" s="66">
        <f t="shared" si="2"/>
        <v>43159</v>
      </c>
      <c r="K35" s="74">
        <f t="shared" si="4"/>
        <v>43153</v>
      </c>
      <c r="L35" s="30">
        <v>100365964</v>
      </c>
      <c r="M35" s="30">
        <f t="shared" si="3"/>
        <v>10036596400000</v>
      </c>
      <c r="N35" s="35">
        <v>7.5</v>
      </c>
    </row>
    <row r="36" spans="1:14" ht="18" customHeight="1">
      <c r="A36" s="21">
        <v>32</v>
      </c>
      <c r="B36" s="33" t="s">
        <v>219</v>
      </c>
      <c r="C36" s="1" t="s">
        <v>220</v>
      </c>
      <c r="D36" s="27" t="s">
        <v>2</v>
      </c>
      <c r="E36" s="28">
        <v>5</v>
      </c>
      <c r="F36" s="63">
        <v>42429</v>
      </c>
      <c r="G36" s="63">
        <v>44255</v>
      </c>
      <c r="H36" s="64">
        <f t="shared" si="0"/>
        <v>43159</v>
      </c>
      <c r="I36" s="65">
        <f t="shared" si="1"/>
        <v>43159</v>
      </c>
      <c r="J36" s="66">
        <f t="shared" si="2"/>
        <v>43159</v>
      </c>
      <c r="K36" s="74">
        <f t="shared" si="4"/>
        <v>43153</v>
      </c>
      <c r="L36" s="29">
        <v>65000000</v>
      </c>
      <c r="M36" s="30">
        <f t="shared" si="3"/>
        <v>6500000000000</v>
      </c>
      <c r="N36" s="28">
        <v>6.2</v>
      </c>
    </row>
    <row r="37" spans="1:14" s="5" customFormat="1" ht="18" customHeight="1">
      <c r="A37" s="21">
        <v>33</v>
      </c>
      <c r="B37" s="1" t="s">
        <v>311</v>
      </c>
      <c r="C37" s="1" t="s">
        <v>312</v>
      </c>
      <c r="D37" s="27" t="s">
        <v>2</v>
      </c>
      <c r="E37" s="21">
        <v>7</v>
      </c>
      <c r="F37" s="66">
        <v>42796</v>
      </c>
      <c r="G37" s="66">
        <v>45353</v>
      </c>
      <c r="H37" s="64">
        <f t="shared" si="0"/>
        <v>43161</v>
      </c>
      <c r="I37" s="65">
        <f t="shared" si="1"/>
        <v>43161</v>
      </c>
      <c r="J37" s="66">
        <f t="shared" si="2"/>
        <v>43161</v>
      </c>
      <c r="K37" s="74">
        <f t="shared" si="4"/>
        <v>43157</v>
      </c>
      <c r="L37" s="32">
        <v>49050000</v>
      </c>
      <c r="M37" s="30">
        <f t="shared" si="3"/>
        <v>4905000000000</v>
      </c>
      <c r="N37" s="21">
        <v>5.3</v>
      </c>
    </row>
    <row r="38" spans="1:14" s="5" customFormat="1" ht="18" customHeight="1">
      <c r="A38" s="21">
        <v>34</v>
      </c>
      <c r="B38" s="1" t="s">
        <v>221</v>
      </c>
      <c r="C38" s="1" t="s">
        <v>222</v>
      </c>
      <c r="D38" s="27" t="s">
        <v>2</v>
      </c>
      <c r="E38" s="28">
        <v>5</v>
      </c>
      <c r="F38" s="63">
        <v>42432</v>
      </c>
      <c r="G38" s="63">
        <v>44258</v>
      </c>
      <c r="H38" s="64">
        <f t="shared" si="0"/>
        <v>43162</v>
      </c>
      <c r="I38" s="65">
        <f t="shared" si="1"/>
        <v>43164</v>
      </c>
      <c r="J38" s="66">
        <f t="shared" si="2"/>
        <v>43164</v>
      </c>
      <c r="K38" s="74">
        <f t="shared" si="4"/>
        <v>43158</v>
      </c>
      <c r="L38" s="29">
        <v>58000000</v>
      </c>
      <c r="M38" s="30">
        <f t="shared" si="3"/>
        <v>5800000000000</v>
      </c>
      <c r="N38" s="28">
        <v>6.3</v>
      </c>
    </row>
    <row r="39" spans="1:14" s="5" customFormat="1" ht="18" customHeight="1">
      <c r="A39" s="21">
        <v>35</v>
      </c>
      <c r="B39" s="1" t="s">
        <v>223</v>
      </c>
      <c r="C39" s="1" t="s">
        <v>224</v>
      </c>
      <c r="D39" s="27" t="s">
        <v>2</v>
      </c>
      <c r="E39" s="28">
        <v>10</v>
      </c>
      <c r="F39" s="63">
        <v>42432</v>
      </c>
      <c r="G39" s="63">
        <v>46084</v>
      </c>
      <c r="H39" s="64">
        <f t="shared" si="0"/>
        <v>43162</v>
      </c>
      <c r="I39" s="65">
        <f t="shared" si="1"/>
        <v>43164</v>
      </c>
      <c r="J39" s="66">
        <f t="shared" si="2"/>
        <v>43164</v>
      </c>
      <c r="K39" s="74">
        <f t="shared" si="4"/>
        <v>43158</v>
      </c>
      <c r="L39" s="29">
        <v>51530000</v>
      </c>
      <c r="M39" s="30">
        <f t="shared" si="3"/>
        <v>5153000000000</v>
      </c>
      <c r="N39" s="28">
        <v>6.9</v>
      </c>
    </row>
    <row r="40" spans="1:14" s="5" customFormat="1" ht="18" customHeight="1">
      <c r="A40" s="21">
        <v>36</v>
      </c>
      <c r="B40" s="1" t="s">
        <v>211</v>
      </c>
      <c r="C40" s="1" t="s">
        <v>212</v>
      </c>
      <c r="D40" s="27" t="s">
        <v>2</v>
      </c>
      <c r="E40" s="28">
        <v>3</v>
      </c>
      <c r="F40" s="63">
        <v>42390</v>
      </c>
      <c r="G40" s="63">
        <v>43528</v>
      </c>
      <c r="H40" s="64">
        <f t="shared" si="0"/>
        <v>43163</v>
      </c>
      <c r="I40" s="65">
        <f t="shared" si="1"/>
        <v>43164</v>
      </c>
      <c r="J40" s="66">
        <f t="shared" si="2"/>
        <v>43164</v>
      </c>
      <c r="K40" s="74">
        <f t="shared" si="4"/>
        <v>43158</v>
      </c>
      <c r="L40" s="29">
        <v>37230000</v>
      </c>
      <c r="M40" s="30">
        <f t="shared" si="3"/>
        <v>3723000000000</v>
      </c>
      <c r="N40" s="28">
        <v>5.7</v>
      </c>
    </row>
    <row r="41" spans="1:14" s="5" customFormat="1" ht="18" customHeight="1">
      <c r="A41" s="21">
        <v>37</v>
      </c>
      <c r="B41" s="33" t="s">
        <v>31</v>
      </c>
      <c r="C41" s="33" t="s">
        <v>32</v>
      </c>
      <c r="D41" s="19" t="s">
        <v>0</v>
      </c>
      <c r="E41" s="21">
        <v>15</v>
      </c>
      <c r="F41" s="33" t="s">
        <v>33</v>
      </c>
      <c r="G41" s="33" t="s">
        <v>34</v>
      </c>
      <c r="H41" s="64">
        <f t="shared" si="0"/>
        <v>43168</v>
      </c>
      <c r="I41" s="65">
        <f t="shared" si="1"/>
        <v>43168</v>
      </c>
      <c r="J41" s="66">
        <f t="shared" si="2"/>
        <v>43168</v>
      </c>
      <c r="K41" s="74">
        <f t="shared" si="4"/>
        <v>43164</v>
      </c>
      <c r="L41" s="30">
        <v>1000000</v>
      </c>
      <c r="M41" s="30">
        <f t="shared" si="3"/>
        <v>100000000000</v>
      </c>
      <c r="N41" s="16">
        <v>9.25</v>
      </c>
    </row>
    <row r="42" spans="1:14" ht="18" customHeight="1">
      <c r="A42" s="21">
        <v>38</v>
      </c>
      <c r="B42" s="1" t="s">
        <v>313</v>
      </c>
      <c r="C42" s="1" t="s">
        <v>314</v>
      </c>
      <c r="D42" s="27" t="s">
        <v>2</v>
      </c>
      <c r="E42" s="28">
        <v>5</v>
      </c>
      <c r="F42" s="63">
        <v>42803</v>
      </c>
      <c r="G42" s="63">
        <v>44629</v>
      </c>
      <c r="H42" s="64">
        <f t="shared" si="0"/>
        <v>43168</v>
      </c>
      <c r="I42" s="65">
        <f t="shared" si="1"/>
        <v>43168</v>
      </c>
      <c r="J42" s="66">
        <f t="shared" si="2"/>
        <v>43168</v>
      </c>
      <c r="K42" s="74">
        <f t="shared" si="4"/>
        <v>43164</v>
      </c>
      <c r="L42" s="29">
        <v>44500000</v>
      </c>
      <c r="M42" s="30">
        <f t="shared" si="3"/>
        <v>4450000000000</v>
      </c>
      <c r="N42" s="28">
        <v>5</v>
      </c>
    </row>
    <row r="43" spans="1:14" ht="18" customHeight="1">
      <c r="A43" s="21">
        <v>39</v>
      </c>
      <c r="B43" s="1" t="s">
        <v>183</v>
      </c>
      <c r="C43" s="1" t="s">
        <v>184</v>
      </c>
      <c r="D43" s="19" t="s">
        <v>2</v>
      </c>
      <c r="E43" s="21">
        <v>3</v>
      </c>
      <c r="F43" s="66">
        <v>42348</v>
      </c>
      <c r="G43" s="66">
        <v>43534</v>
      </c>
      <c r="H43" s="64">
        <f t="shared" si="0"/>
        <v>43169</v>
      </c>
      <c r="I43" s="65">
        <f t="shared" si="1"/>
        <v>43171</v>
      </c>
      <c r="J43" s="66">
        <f t="shared" si="2"/>
        <v>43171</v>
      </c>
      <c r="K43" s="74">
        <f t="shared" si="4"/>
        <v>43165</v>
      </c>
      <c r="L43" s="32">
        <v>104000000</v>
      </c>
      <c r="M43" s="30">
        <f t="shared" si="3"/>
        <v>10400000000000</v>
      </c>
      <c r="N43" s="22">
        <v>5.8</v>
      </c>
    </row>
    <row r="44" spans="1:14" ht="18" customHeight="1">
      <c r="A44" s="21">
        <v>40</v>
      </c>
      <c r="B44" s="1" t="s">
        <v>225</v>
      </c>
      <c r="C44" s="1" t="s">
        <v>226</v>
      </c>
      <c r="D44" s="27" t="s">
        <v>2</v>
      </c>
      <c r="E44" s="28">
        <v>5</v>
      </c>
      <c r="F44" s="63">
        <v>42439</v>
      </c>
      <c r="G44" s="63">
        <v>44265</v>
      </c>
      <c r="H44" s="64">
        <f t="shared" si="0"/>
        <v>43169</v>
      </c>
      <c r="I44" s="65">
        <f t="shared" si="1"/>
        <v>43171</v>
      </c>
      <c r="J44" s="66">
        <f t="shared" si="2"/>
        <v>43171</v>
      </c>
      <c r="K44" s="74">
        <f t="shared" si="4"/>
        <v>43165</v>
      </c>
      <c r="L44" s="29">
        <v>97100000</v>
      </c>
      <c r="M44" s="30">
        <f t="shared" si="3"/>
        <v>9710000000000</v>
      </c>
      <c r="N44" s="28">
        <v>6.3</v>
      </c>
    </row>
    <row r="45" spans="1:14" ht="18" customHeight="1">
      <c r="A45" s="21">
        <v>41</v>
      </c>
      <c r="B45" s="33" t="s">
        <v>64</v>
      </c>
      <c r="C45" s="33" t="s">
        <v>65</v>
      </c>
      <c r="D45" s="19" t="s">
        <v>2</v>
      </c>
      <c r="E45" s="21">
        <v>5</v>
      </c>
      <c r="F45" s="33" t="s">
        <v>79</v>
      </c>
      <c r="G45" s="33" t="s">
        <v>81</v>
      </c>
      <c r="H45" s="64">
        <f t="shared" si="0"/>
        <v>43174</v>
      </c>
      <c r="I45" s="65">
        <f t="shared" si="1"/>
        <v>43174</v>
      </c>
      <c r="J45" s="66">
        <f t="shared" si="2"/>
        <v>43174</v>
      </c>
      <c r="K45" s="74">
        <f t="shared" si="4"/>
        <v>43168</v>
      </c>
      <c r="L45" s="30">
        <v>60000000</v>
      </c>
      <c r="M45" s="30">
        <f t="shared" si="3"/>
        <v>6000000000000</v>
      </c>
      <c r="N45" s="16">
        <v>9.2</v>
      </c>
    </row>
    <row r="46" spans="1:14" ht="18" customHeight="1">
      <c r="A46" s="21">
        <v>42</v>
      </c>
      <c r="B46" s="1" t="s">
        <v>91</v>
      </c>
      <c r="C46" s="18" t="s">
        <v>107</v>
      </c>
      <c r="D46" s="27" t="s">
        <v>2</v>
      </c>
      <c r="E46" s="21">
        <v>15</v>
      </c>
      <c r="F46" s="66">
        <v>41713</v>
      </c>
      <c r="G46" s="66">
        <v>47192</v>
      </c>
      <c r="H46" s="64">
        <f t="shared" si="0"/>
        <v>43174</v>
      </c>
      <c r="I46" s="65">
        <f t="shared" si="1"/>
        <v>43174</v>
      </c>
      <c r="J46" s="66">
        <f t="shared" si="2"/>
        <v>43174</v>
      </c>
      <c r="K46" s="74">
        <f t="shared" si="4"/>
        <v>43168</v>
      </c>
      <c r="L46" s="32">
        <v>120000000</v>
      </c>
      <c r="M46" s="30">
        <f t="shared" si="3"/>
        <v>12000000000000</v>
      </c>
      <c r="N46" s="20">
        <v>8.8</v>
      </c>
    </row>
    <row r="47" spans="1:14" ht="18" customHeight="1">
      <c r="A47" s="21">
        <v>43</v>
      </c>
      <c r="B47" s="1" t="s">
        <v>145</v>
      </c>
      <c r="C47" s="18" t="s">
        <v>146</v>
      </c>
      <c r="D47" s="19" t="s">
        <v>2</v>
      </c>
      <c r="E47" s="21">
        <v>10</v>
      </c>
      <c r="F47" s="63">
        <v>42078</v>
      </c>
      <c r="G47" s="63">
        <v>45731</v>
      </c>
      <c r="H47" s="64">
        <f t="shared" si="0"/>
        <v>43174</v>
      </c>
      <c r="I47" s="65">
        <f t="shared" si="1"/>
        <v>43174</v>
      </c>
      <c r="J47" s="66">
        <f t="shared" si="2"/>
        <v>43174</v>
      </c>
      <c r="K47" s="74">
        <f t="shared" si="4"/>
        <v>43168</v>
      </c>
      <c r="L47" s="30">
        <v>20000000</v>
      </c>
      <c r="M47" s="30">
        <f t="shared" si="3"/>
        <v>2000000000000</v>
      </c>
      <c r="N47" s="22">
        <v>6.3</v>
      </c>
    </row>
    <row r="48" spans="1:14" ht="18" customHeight="1">
      <c r="A48" s="21">
        <v>44</v>
      </c>
      <c r="B48" s="1" t="s">
        <v>147</v>
      </c>
      <c r="C48" s="18" t="s">
        <v>148</v>
      </c>
      <c r="D48" s="19" t="s">
        <v>2</v>
      </c>
      <c r="E48" s="21">
        <v>5</v>
      </c>
      <c r="F48" s="63">
        <v>42078</v>
      </c>
      <c r="G48" s="63">
        <v>43905</v>
      </c>
      <c r="H48" s="64">
        <f t="shared" si="0"/>
        <v>43174</v>
      </c>
      <c r="I48" s="65">
        <f t="shared" si="1"/>
        <v>43174</v>
      </c>
      <c r="J48" s="66">
        <f t="shared" si="2"/>
        <v>43174</v>
      </c>
      <c r="K48" s="74">
        <f t="shared" si="4"/>
        <v>43168</v>
      </c>
      <c r="L48" s="30">
        <v>99810000</v>
      </c>
      <c r="M48" s="30">
        <f t="shared" si="3"/>
        <v>9981000000000</v>
      </c>
      <c r="N48" s="22">
        <v>5.3</v>
      </c>
    </row>
    <row r="49" spans="1:14" ht="18" customHeight="1">
      <c r="A49" s="21">
        <v>45</v>
      </c>
      <c r="B49" s="1" t="s">
        <v>149</v>
      </c>
      <c r="C49" s="18" t="s">
        <v>150</v>
      </c>
      <c r="D49" s="19" t="s">
        <v>2</v>
      </c>
      <c r="E49" s="21">
        <v>15</v>
      </c>
      <c r="F49" s="63">
        <v>42078</v>
      </c>
      <c r="G49" s="63">
        <v>47557</v>
      </c>
      <c r="H49" s="64">
        <f t="shared" si="0"/>
        <v>43174</v>
      </c>
      <c r="I49" s="65">
        <f t="shared" si="1"/>
        <v>43174</v>
      </c>
      <c r="J49" s="66">
        <f t="shared" si="2"/>
        <v>43174</v>
      </c>
      <c r="K49" s="74">
        <f t="shared" si="4"/>
        <v>43168</v>
      </c>
      <c r="L49" s="30">
        <v>51308060</v>
      </c>
      <c r="M49" s="30">
        <f t="shared" si="3"/>
        <v>5130806000000</v>
      </c>
      <c r="N49" s="22">
        <v>7.2</v>
      </c>
    </row>
    <row r="50" spans="1:14" ht="18" customHeight="1">
      <c r="A50" s="21">
        <v>46</v>
      </c>
      <c r="B50" s="1" t="s">
        <v>315</v>
      </c>
      <c r="C50" s="1" t="s">
        <v>316</v>
      </c>
      <c r="D50" s="27" t="s">
        <v>2</v>
      </c>
      <c r="E50" s="28">
        <v>15</v>
      </c>
      <c r="F50" s="63">
        <v>42810</v>
      </c>
      <c r="G50" s="63">
        <v>48289</v>
      </c>
      <c r="H50" s="64">
        <f t="shared" si="0"/>
        <v>43175</v>
      </c>
      <c r="I50" s="65">
        <f t="shared" si="1"/>
        <v>43175</v>
      </c>
      <c r="J50" s="66">
        <f t="shared" si="2"/>
        <v>43175</v>
      </c>
      <c r="K50" s="74">
        <f t="shared" si="4"/>
        <v>43171</v>
      </c>
      <c r="L50" s="29">
        <v>52000000</v>
      </c>
      <c r="M50" s="30">
        <f t="shared" si="3"/>
        <v>5200000000000</v>
      </c>
      <c r="N50" s="28">
        <v>6.9</v>
      </c>
    </row>
    <row r="51" spans="1:14" ht="18" customHeight="1">
      <c r="A51" s="21">
        <v>47</v>
      </c>
      <c r="B51" s="1" t="s">
        <v>317</v>
      </c>
      <c r="C51" s="1" t="s">
        <v>318</v>
      </c>
      <c r="D51" s="27" t="s">
        <v>2</v>
      </c>
      <c r="E51" s="28">
        <v>30</v>
      </c>
      <c r="F51" s="63">
        <v>42810</v>
      </c>
      <c r="G51" s="63">
        <v>53767</v>
      </c>
      <c r="H51" s="64">
        <f t="shared" si="0"/>
        <v>43175</v>
      </c>
      <c r="I51" s="65">
        <f t="shared" si="1"/>
        <v>43175</v>
      </c>
      <c r="J51" s="66">
        <f t="shared" si="2"/>
        <v>43175</v>
      </c>
      <c r="K51" s="74">
        <f t="shared" si="4"/>
        <v>43171</v>
      </c>
      <c r="L51" s="29">
        <v>56670000</v>
      </c>
      <c r="M51" s="30">
        <f t="shared" si="3"/>
        <v>5667000000000</v>
      </c>
      <c r="N51" s="28">
        <v>7.9</v>
      </c>
    </row>
    <row r="52" spans="1:14" ht="18" customHeight="1">
      <c r="A52" s="21">
        <v>48</v>
      </c>
      <c r="B52" s="1" t="s">
        <v>185</v>
      </c>
      <c r="C52" s="23" t="s">
        <v>186</v>
      </c>
      <c r="D52" s="19" t="s">
        <v>2</v>
      </c>
      <c r="E52" s="21">
        <v>3</v>
      </c>
      <c r="F52" s="66">
        <v>42355</v>
      </c>
      <c r="G52" s="66">
        <v>43541</v>
      </c>
      <c r="H52" s="64">
        <f t="shared" si="0"/>
        <v>43176</v>
      </c>
      <c r="I52" s="65">
        <f t="shared" si="1"/>
        <v>43178</v>
      </c>
      <c r="J52" s="66">
        <f t="shared" si="2"/>
        <v>43178</v>
      </c>
      <c r="K52" s="74">
        <f t="shared" si="4"/>
        <v>43172</v>
      </c>
      <c r="L52" s="32">
        <v>104000000</v>
      </c>
      <c r="M52" s="30">
        <f t="shared" si="3"/>
        <v>10400000000000</v>
      </c>
      <c r="N52" s="22">
        <v>5.8</v>
      </c>
    </row>
    <row r="53" spans="1:14" ht="18" customHeight="1">
      <c r="A53" s="21">
        <v>49</v>
      </c>
      <c r="B53" s="1" t="s">
        <v>319</v>
      </c>
      <c r="C53" s="1" t="s">
        <v>320</v>
      </c>
      <c r="D53" s="27" t="s">
        <v>2</v>
      </c>
      <c r="E53" s="28">
        <v>7</v>
      </c>
      <c r="F53" s="63">
        <v>42817</v>
      </c>
      <c r="G53" s="63">
        <v>45374</v>
      </c>
      <c r="H53" s="64">
        <f t="shared" si="0"/>
        <v>43182</v>
      </c>
      <c r="I53" s="65">
        <f t="shared" si="1"/>
        <v>43182</v>
      </c>
      <c r="J53" s="66">
        <f t="shared" si="2"/>
        <v>43182</v>
      </c>
      <c r="K53" s="74">
        <f t="shared" si="4"/>
        <v>43178</v>
      </c>
      <c r="L53" s="29">
        <v>51700000</v>
      </c>
      <c r="M53" s="30">
        <f t="shared" si="3"/>
        <v>5170000000000</v>
      </c>
      <c r="N53" s="28">
        <v>5.4</v>
      </c>
    </row>
    <row r="54" spans="1:14" ht="18" customHeight="1">
      <c r="A54" s="21">
        <v>50</v>
      </c>
      <c r="B54" s="1" t="s">
        <v>229</v>
      </c>
      <c r="C54" s="1" t="s">
        <v>230</v>
      </c>
      <c r="D54" s="27" t="s">
        <v>2</v>
      </c>
      <c r="E54" s="28">
        <v>5</v>
      </c>
      <c r="F54" s="63">
        <v>42453</v>
      </c>
      <c r="G54" s="63">
        <v>44279</v>
      </c>
      <c r="H54" s="64">
        <f t="shared" si="0"/>
        <v>43183</v>
      </c>
      <c r="I54" s="65">
        <f t="shared" si="1"/>
        <v>43185</v>
      </c>
      <c r="J54" s="66">
        <f t="shared" si="2"/>
        <v>43185</v>
      </c>
      <c r="K54" s="74">
        <f t="shared" si="4"/>
        <v>43179</v>
      </c>
      <c r="L54" s="29">
        <v>60000000</v>
      </c>
      <c r="M54" s="30">
        <f t="shared" si="3"/>
        <v>6000000000000</v>
      </c>
      <c r="N54" s="28">
        <v>6.3</v>
      </c>
    </row>
    <row r="55" spans="1:14" ht="18" customHeight="1">
      <c r="A55" s="21">
        <v>51</v>
      </c>
      <c r="B55" s="1" t="s">
        <v>321</v>
      </c>
      <c r="C55" s="1" t="s">
        <v>322</v>
      </c>
      <c r="D55" s="27" t="s">
        <v>2</v>
      </c>
      <c r="E55" s="28">
        <v>20</v>
      </c>
      <c r="F55" s="63">
        <v>42824</v>
      </c>
      <c r="G55" s="63">
        <v>50129</v>
      </c>
      <c r="H55" s="64">
        <f t="shared" si="0"/>
        <v>43189</v>
      </c>
      <c r="I55" s="65">
        <f t="shared" si="1"/>
        <v>43189</v>
      </c>
      <c r="J55" s="66">
        <f t="shared" si="2"/>
        <v>43189</v>
      </c>
      <c r="K55" s="74">
        <f t="shared" si="4"/>
        <v>43185</v>
      </c>
      <c r="L55" s="29">
        <v>51300000</v>
      </c>
      <c r="M55" s="30">
        <f t="shared" si="3"/>
        <v>5130000000000</v>
      </c>
      <c r="N55" s="28">
        <v>7.4</v>
      </c>
    </row>
    <row r="56" spans="1:14" ht="18" customHeight="1">
      <c r="A56" s="21">
        <v>52</v>
      </c>
      <c r="B56" s="33" t="s">
        <v>66</v>
      </c>
      <c r="C56" s="33" t="s">
        <v>67</v>
      </c>
      <c r="D56" s="19" t="s">
        <v>2</v>
      </c>
      <c r="E56" s="21">
        <v>5</v>
      </c>
      <c r="F56" s="33" t="s">
        <v>80</v>
      </c>
      <c r="G56" s="33" t="s">
        <v>82</v>
      </c>
      <c r="H56" s="64">
        <f t="shared" si="0"/>
        <v>43190</v>
      </c>
      <c r="I56" s="65">
        <f t="shared" si="1"/>
        <v>43192</v>
      </c>
      <c r="J56" s="66">
        <f t="shared" si="2"/>
        <v>43192</v>
      </c>
      <c r="K56" s="74">
        <f t="shared" si="4"/>
        <v>43186</v>
      </c>
      <c r="L56" s="30">
        <v>56500000</v>
      </c>
      <c r="M56" s="30">
        <f t="shared" si="3"/>
        <v>5650000000000</v>
      </c>
      <c r="N56" s="16">
        <v>8.4</v>
      </c>
    </row>
    <row r="57" spans="1:14" ht="18" customHeight="1">
      <c r="A57" s="21">
        <v>53</v>
      </c>
      <c r="B57" s="1" t="s">
        <v>92</v>
      </c>
      <c r="C57" s="18" t="s">
        <v>108</v>
      </c>
      <c r="D57" s="27" t="s">
        <v>2</v>
      </c>
      <c r="E57" s="21">
        <v>5</v>
      </c>
      <c r="F57" s="66">
        <v>41729</v>
      </c>
      <c r="G57" s="66">
        <v>43555</v>
      </c>
      <c r="H57" s="64">
        <f t="shared" si="0"/>
        <v>43190</v>
      </c>
      <c r="I57" s="65">
        <f t="shared" si="1"/>
        <v>43192</v>
      </c>
      <c r="J57" s="66">
        <f t="shared" si="2"/>
        <v>43192</v>
      </c>
      <c r="K57" s="74">
        <f t="shared" si="4"/>
        <v>43186</v>
      </c>
      <c r="L57" s="32">
        <v>58400000</v>
      </c>
      <c r="M57" s="30">
        <f t="shared" si="3"/>
        <v>5840000000000</v>
      </c>
      <c r="N57" s="20">
        <v>7.1</v>
      </c>
    </row>
    <row r="58" spans="1:14" ht="18" customHeight="1">
      <c r="A58" s="21">
        <v>54</v>
      </c>
      <c r="B58" s="33" t="s">
        <v>35</v>
      </c>
      <c r="C58" s="33" t="s">
        <v>36</v>
      </c>
      <c r="D58" s="19" t="s">
        <v>0</v>
      </c>
      <c r="E58" s="21">
        <v>15</v>
      </c>
      <c r="F58" s="33" t="s">
        <v>37</v>
      </c>
      <c r="G58" s="33" t="s">
        <v>38</v>
      </c>
      <c r="H58" s="64">
        <f t="shared" si="0"/>
        <v>43195</v>
      </c>
      <c r="I58" s="65">
        <f t="shared" si="1"/>
        <v>43195</v>
      </c>
      <c r="J58" s="66">
        <f t="shared" si="2"/>
        <v>43195</v>
      </c>
      <c r="K58" s="74">
        <f t="shared" si="4"/>
        <v>43189</v>
      </c>
      <c r="L58" s="30">
        <v>1000000</v>
      </c>
      <c r="M58" s="30">
        <f t="shared" si="3"/>
        <v>100000000000</v>
      </c>
      <c r="N58" s="16">
        <v>9.25</v>
      </c>
    </row>
    <row r="59" spans="1:14" ht="18" customHeight="1">
      <c r="A59" s="21">
        <v>55</v>
      </c>
      <c r="B59" s="1" t="s">
        <v>231</v>
      </c>
      <c r="C59" s="1" t="s">
        <v>232</v>
      </c>
      <c r="D59" s="27" t="s">
        <v>2</v>
      </c>
      <c r="E59" s="28">
        <v>5</v>
      </c>
      <c r="F59" s="63">
        <v>42467</v>
      </c>
      <c r="G59" s="63">
        <v>44293</v>
      </c>
      <c r="H59" s="64">
        <f t="shared" si="0"/>
        <v>43197</v>
      </c>
      <c r="I59" s="65">
        <f t="shared" si="1"/>
        <v>43199</v>
      </c>
      <c r="J59" s="66">
        <f t="shared" si="2"/>
        <v>43199</v>
      </c>
      <c r="K59" s="74">
        <f t="shared" si="4"/>
        <v>43193</v>
      </c>
      <c r="L59" s="36">
        <v>53770000</v>
      </c>
      <c r="M59" s="30">
        <f t="shared" si="3"/>
        <v>5377000000000</v>
      </c>
      <c r="N59" s="28">
        <v>6.4</v>
      </c>
    </row>
    <row r="60" spans="1:14" ht="18" customHeight="1">
      <c r="A60" s="21">
        <v>56</v>
      </c>
      <c r="B60" s="1" t="s">
        <v>323</v>
      </c>
      <c r="C60" s="1" t="s">
        <v>324</v>
      </c>
      <c r="D60" s="27" t="s">
        <v>2</v>
      </c>
      <c r="E60" s="28">
        <v>30</v>
      </c>
      <c r="F60" s="63">
        <v>42832</v>
      </c>
      <c r="G60" s="63">
        <v>53789</v>
      </c>
      <c r="H60" s="64">
        <f t="shared" si="0"/>
        <v>43197</v>
      </c>
      <c r="I60" s="65">
        <f t="shared" si="1"/>
        <v>43199</v>
      </c>
      <c r="J60" s="66">
        <f t="shared" si="2"/>
        <v>43199</v>
      </c>
      <c r="K60" s="74">
        <f t="shared" si="4"/>
        <v>43193</v>
      </c>
      <c r="L60" s="29">
        <v>56650000</v>
      </c>
      <c r="M60" s="30">
        <f t="shared" si="3"/>
        <v>5665000000000</v>
      </c>
      <c r="N60" s="28">
        <v>7.8</v>
      </c>
    </row>
    <row r="61" spans="1:14" ht="18" customHeight="1">
      <c r="A61" s="21">
        <v>57</v>
      </c>
      <c r="B61" s="1" t="s">
        <v>233</v>
      </c>
      <c r="C61" s="1" t="s">
        <v>234</v>
      </c>
      <c r="D61" s="27" t="s">
        <v>2</v>
      </c>
      <c r="E61" s="28">
        <v>15</v>
      </c>
      <c r="F61" s="63">
        <v>42474</v>
      </c>
      <c r="G61" s="63">
        <v>47952</v>
      </c>
      <c r="H61" s="64">
        <f t="shared" si="0"/>
        <v>43204</v>
      </c>
      <c r="I61" s="65">
        <f t="shared" si="1"/>
        <v>43206</v>
      </c>
      <c r="J61" s="66">
        <f t="shared" si="2"/>
        <v>43206</v>
      </c>
      <c r="K61" s="74">
        <f t="shared" si="4"/>
        <v>43200</v>
      </c>
      <c r="L61" s="29">
        <v>62890000</v>
      </c>
      <c r="M61" s="30">
        <f t="shared" si="3"/>
        <v>6289000000000</v>
      </c>
      <c r="N61" s="28">
        <v>7.6</v>
      </c>
    </row>
    <row r="62" spans="1:14" ht="18" customHeight="1">
      <c r="A62" s="21">
        <v>58</v>
      </c>
      <c r="B62" s="1" t="s">
        <v>364</v>
      </c>
      <c r="C62" s="1" t="s">
        <v>333</v>
      </c>
      <c r="D62" s="27" t="s">
        <v>2</v>
      </c>
      <c r="E62" s="28">
        <v>5</v>
      </c>
      <c r="F62" s="63">
        <v>42859</v>
      </c>
      <c r="G62" s="63">
        <v>44665</v>
      </c>
      <c r="H62" s="64">
        <f t="shared" si="0"/>
        <v>43204</v>
      </c>
      <c r="I62" s="65">
        <f t="shared" si="1"/>
        <v>43206</v>
      </c>
      <c r="J62" s="66">
        <f t="shared" si="2"/>
        <v>43206</v>
      </c>
      <c r="K62" s="74">
        <f t="shared" si="4"/>
        <v>43200</v>
      </c>
      <c r="L62" s="29">
        <v>55430000</v>
      </c>
      <c r="M62" s="30">
        <f t="shared" si="3"/>
        <v>5543000000000</v>
      </c>
      <c r="N62" s="28">
        <v>5.2</v>
      </c>
    </row>
    <row r="63" spans="1:14" ht="18" customHeight="1">
      <c r="A63" s="21">
        <v>59</v>
      </c>
      <c r="B63" s="33" t="s">
        <v>68</v>
      </c>
      <c r="C63" s="33" t="s">
        <v>69</v>
      </c>
      <c r="D63" s="19" t="s">
        <v>2</v>
      </c>
      <c r="E63" s="21">
        <v>5</v>
      </c>
      <c r="F63" s="33" t="s">
        <v>39</v>
      </c>
      <c r="G63" s="33" t="s">
        <v>83</v>
      </c>
      <c r="H63" s="64">
        <f t="shared" si="0"/>
        <v>43205</v>
      </c>
      <c r="I63" s="65">
        <f t="shared" si="1"/>
        <v>43206</v>
      </c>
      <c r="J63" s="66">
        <f t="shared" si="2"/>
        <v>43206</v>
      </c>
      <c r="K63" s="74">
        <f t="shared" si="4"/>
        <v>43200</v>
      </c>
      <c r="L63" s="30">
        <v>51780000</v>
      </c>
      <c r="M63" s="30">
        <f t="shared" si="3"/>
        <v>5178000000000</v>
      </c>
      <c r="N63" s="16">
        <v>8.4</v>
      </c>
    </row>
    <row r="64" spans="1:14" ht="18" customHeight="1">
      <c r="A64" s="21">
        <v>60</v>
      </c>
      <c r="B64" s="1" t="s">
        <v>151</v>
      </c>
      <c r="C64" s="1" t="s">
        <v>152</v>
      </c>
      <c r="D64" s="19" t="s">
        <v>2</v>
      </c>
      <c r="E64" s="21">
        <v>5</v>
      </c>
      <c r="F64" s="66">
        <v>42109</v>
      </c>
      <c r="G64" s="66">
        <v>43936</v>
      </c>
      <c r="H64" s="64">
        <f t="shared" si="0"/>
        <v>43205</v>
      </c>
      <c r="I64" s="65">
        <f t="shared" si="1"/>
        <v>43206</v>
      </c>
      <c r="J64" s="66">
        <f t="shared" si="2"/>
        <v>43206</v>
      </c>
      <c r="K64" s="74">
        <f t="shared" si="4"/>
        <v>43200</v>
      </c>
      <c r="L64" s="30">
        <v>91799473</v>
      </c>
      <c r="M64" s="30">
        <f t="shared" si="3"/>
        <v>9179947300000</v>
      </c>
      <c r="N64" s="22">
        <v>5.4</v>
      </c>
    </row>
    <row r="65" spans="1:14" ht="18" customHeight="1">
      <c r="A65" s="21">
        <v>61</v>
      </c>
      <c r="B65" s="1" t="s">
        <v>325</v>
      </c>
      <c r="C65" s="1" t="s">
        <v>326</v>
      </c>
      <c r="D65" s="27" t="s">
        <v>2</v>
      </c>
      <c r="E65" s="28">
        <v>30</v>
      </c>
      <c r="F65" s="63">
        <v>42845</v>
      </c>
      <c r="G65" s="63">
        <v>53802</v>
      </c>
      <c r="H65" s="64">
        <f t="shared" si="0"/>
        <v>43210</v>
      </c>
      <c r="I65" s="65">
        <f t="shared" si="1"/>
        <v>43210</v>
      </c>
      <c r="J65" s="66">
        <f t="shared" si="2"/>
        <v>43210</v>
      </c>
      <c r="K65" s="74">
        <f t="shared" si="4"/>
        <v>43206</v>
      </c>
      <c r="L65" s="29">
        <v>58792000</v>
      </c>
      <c r="M65" s="30">
        <f t="shared" si="3"/>
        <v>5879200000000</v>
      </c>
      <c r="N65" s="28">
        <v>7.6</v>
      </c>
    </row>
    <row r="66" spans="1:14" ht="18" customHeight="1">
      <c r="A66" s="21">
        <v>62</v>
      </c>
      <c r="B66" s="1" t="s">
        <v>235</v>
      </c>
      <c r="C66" s="1" t="s">
        <v>236</v>
      </c>
      <c r="D66" s="27" t="s">
        <v>2</v>
      </c>
      <c r="E66" s="28">
        <v>5</v>
      </c>
      <c r="F66" s="63">
        <v>42481</v>
      </c>
      <c r="G66" s="63">
        <v>44307</v>
      </c>
      <c r="H66" s="64">
        <f t="shared" si="0"/>
        <v>43211</v>
      </c>
      <c r="I66" s="65">
        <f t="shared" si="1"/>
        <v>43213</v>
      </c>
      <c r="J66" s="66">
        <f t="shared" si="2"/>
        <v>43213</v>
      </c>
      <c r="K66" s="74">
        <f t="shared" si="4"/>
        <v>43207</v>
      </c>
      <c r="L66" s="29">
        <v>52000000</v>
      </c>
      <c r="M66" s="30">
        <f t="shared" si="3"/>
        <v>5200000000000</v>
      </c>
      <c r="N66" s="28">
        <v>6.4</v>
      </c>
    </row>
    <row r="67" spans="1:14" ht="18" customHeight="1">
      <c r="A67" s="21">
        <v>63</v>
      </c>
      <c r="B67" s="1" t="s">
        <v>227</v>
      </c>
      <c r="C67" s="1" t="s">
        <v>228</v>
      </c>
      <c r="D67" s="27" t="s">
        <v>2</v>
      </c>
      <c r="E67" s="28">
        <v>3</v>
      </c>
      <c r="F67" s="63">
        <v>42439</v>
      </c>
      <c r="G67" s="63">
        <v>43576</v>
      </c>
      <c r="H67" s="64">
        <f t="shared" si="0"/>
        <v>43211</v>
      </c>
      <c r="I67" s="65">
        <f t="shared" si="1"/>
        <v>43213</v>
      </c>
      <c r="J67" s="66">
        <f t="shared" si="2"/>
        <v>43213</v>
      </c>
      <c r="K67" s="74">
        <f t="shared" si="4"/>
        <v>43207</v>
      </c>
      <c r="L67" s="29">
        <v>100020000</v>
      </c>
      <c r="M67" s="30">
        <f t="shared" si="3"/>
        <v>10002000000000</v>
      </c>
      <c r="N67" s="28">
        <v>5.5</v>
      </c>
    </row>
    <row r="68" spans="1:14" ht="18" customHeight="1">
      <c r="A68" s="21">
        <v>64</v>
      </c>
      <c r="B68" s="1" t="s">
        <v>327</v>
      </c>
      <c r="C68" s="1" t="s">
        <v>328</v>
      </c>
      <c r="D68" s="27" t="s">
        <v>2</v>
      </c>
      <c r="E68" s="28">
        <v>15</v>
      </c>
      <c r="F68" s="63">
        <v>42852</v>
      </c>
      <c r="G68" s="63">
        <v>48331</v>
      </c>
      <c r="H68" s="64">
        <f t="shared" si="0"/>
        <v>43217</v>
      </c>
      <c r="I68" s="65">
        <f t="shared" si="1"/>
        <v>43217</v>
      </c>
      <c r="J68" s="66">
        <f t="shared" si="2"/>
        <v>43217</v>
      </c>
      <c r="K68" s="74">
        <v>43210</v>
      </c>
      <c r="L68" s="29">
        <v>58000000</v>
      </c>
      <c r="M68" s="30">
        <f t="shared" si="3"/>
        <v>5800000000000</v>
      </c>
      <c r="N68" s="28">
        <v>6.7</v>
      </c>
    </row>
    <row r="69" spans="1:14" ht="18" customHeight="1">
      <c r="A69" s="21">
        <v>65</v>
      </c>
      <c r="B69" s="1" t="s">
        <v>239</v>
      </c>
      <c r="C69" s="1" t="s">
        <v>240</v>
      </c>
      <c r="D69" s="27" t="s">
        <v>2</v>
      </c>
      <c r="E69" s="28">
        <v>5</v>
      </c>
      <c r="F69" s="63">
        <v>42488</v>
      </c>
      <c r="G69" s="63">
        <v>44314</v>
      </c>
      <c r="H69" s="64">
        <f aca="true" t="shared" si="5" ref="H69:H132">DATE(2018,MONTH(G69),DAY(G69))</f>
        <v>43218</v>
      </c>
      <c r="I69" s="65">
        <v>43222</v>
      </c>
      <c r="J69" s="66">
        <f>I69</f>
        <v>43222</v>
      </c>
      <c r="K69" s="74">
        <v>43213</v>
      </c>
      <c r="L69" s="29">
        <v>65000000</v>
      </c>
      <c r="M69" s="30">
        <f aca="true" t="shared" si="6" ref="M69:M132">+L69*100000</f>
        <v>6500000000000</v>
      </c>
      <c r="N69" s="28">
        <v>6.3</v>
      </c>
    </row>
    <row r="70" spans="1:14" ht="18" customHeight="1">
      <c r="A70" s="21">
        <v>66</v>
      </c>
      <c r="B70" s="1" t="s">
        <v>329</v>
      </c>
      <c r="C70" s="1" t="s">
        <v>330</v>
      </c>
      <c r="D70" s="27" t="s">
        <v>2</v>
      </c>
      <c r="E70" s="28">
        <v>10</v>
      </c>
      <c r="F70" s="63">
        <v>42859</v>
      </c>
      <c r="G70" s="63">
        <v>46511</v>
      </c>
      <c r="H70" s="64">
        <f t="shared" si="5"/>
        <v>43224</v>
      </c>
      <c r="I70" s="65">
        <f aca="true" t="shared" si="7" ref="I70:I133">IF(WEEKDAY(H70)=7,H70+2,IF(WEEKDAY(H70)=1,H70+1,H70))</f>
        <v>43224</v>
      </c>
      <c r="J70" s="66">
        <f aca="true" t="shared" si="8" ref="J70:J133">+I70</f>
        <v>43224</v>
      </c>
      <c r="K70" s="74">
        <v>43216</v>
      </c>
      <c r="L70" s="29">
        <v>53000000</v>
      </c>
      <c r="M70" s="30">
        <f t="shared" si="6"/>
        <v>5300000000000</v>
      </c>
      <c r="N70" s="28">
        <v>6</v>
      </c>
    </row>
    <row r="71" spans="1:14" ht="18" customHeight="1">
      <c r="A71" s="21">
        <v>67</v>
      </c>
      <c r="B71" s="1" t="s">
        <v>331</v>
      </c>
      <c r="C71" s="1" t="s">
        <v>332</v>
      </c>
      <c r="D71" s="27" t="s">
        <v>2</v>
      </c>
      <c r="E71" s="28">
        <v>15</v>
      </c>
      <c r="F71" s="63">
        <v>42859</v>
      </c>
      <c r="G71" s="63">
        <v>48338</v>
      </c>
      <c r="H71" s="64">
        <f t="shared" si="5"/>
        <v>43224</v>
      </c>
      <c r="I71" s="65">
        <f t="shared" si="7"/>
        <v>43224</v>
      </c>
      <c r="J71" s="66">
        <f t="shared" si="8"/>
        <v>43224</v>
      </c>
      <c r="K71" s="74">
        <v>43216</v>
      </c>
      <c r="L71" s="29">
        <v>23900000</v>
      </c>
      <c r="M71" s="30">
        <f t="shared" si="6"/>
        <v>2390000000000</v>
      </c>
      <c r="N71" s="28">
        <v>6.7</v>
      </c>
    </row>
    <row r="72" spans="1:14" ht="18" customHeight="1">
      <c r="A72" s="21">
        <v>68</v>
      </c>
      <c r="B72" s="1" t="s">
        <v>241</v>
      </c>
      <c r="C72" s="1" t="s">
        <v>242</v>
      </c>
      <c r="D72" s="27" t="s">
        <v>2</v>
      </c>
      <c r="E72" s="28">
        <v>5</v>
      </c>
      <c r="F72" s="63">
        <v>42495</v>
      </c>
      <c r="G72" s="63">
        <v>44321</v>
      </c>
      <c r="H72" s="64">
        <f t="shared" si="5"/>
        <v>43225</v>
      </c>
      <c r="I72" s="65">
        <f t="shared" si="7"/>
        <v>43227</v>
      </c>
      <c r="J72" s="66">
        <f t="shared" si="8"/>
        <v>43227</v>
      </c>
      <c r="K72" s="74">
        <v>43217</v>
      </c>
      <c r="L72" s="29">
        <v>52000000</v>
      </c>
      <c r="M72" s="30">
        <f t="shared" si="6"/>
        <v>5200000000000</v>
      </c>
      <c r="N72" s="28">
        <v>6.3</v>
      </c>
    </row>
    <row r="73" spans="1:14" ht="18" customHeight="1">
      <c r="A73" s="21">
        <v>69</v>
      </c>
      <c r="B73" s="1" t="s">
        <v>334</v>
      </c>
      <c r="C73" s="1" t="s">
        <v>335</v>
      </c>
      <c r="D73" s="27" t="s">
        <v>2</v>
      </c>
      <c r="E73" s="28">
        <v>20</v>
      </c>
      <c r="F73" s="63">
        <v>42866</v>
      </c>
      <c r="G73" s="63">
        <v>50171</v>
      </c>
      <c r="H73" s="64">
        <f t="shared" si="5"/>
        <v>43231</v>
      </c>
      <c r="I73" s="65">
        <f t="shared" si="7"/>
        <v>43231</v>
      </c>
      <c r="J73" s="66">
        <f t="shared" si="8"/>
        <v>43231</v>
      </c>
      <c r="K73" s="74">
        <f aca="true" t="shared" si="9" ref="K73:K136">IF(WEEKDAY(I73)=6,I73-4,I73-6)</f>
        <v>43227</v>
      </c>
      <c r="L73" s="29">
        <v>55180000</v>
      </c>
      <c r="M73" s="30">
        <f t="shared" si="6"/>
        <v>5518000000000</v>
      </c>
      <c r="N73" s="28">
        <v>7</v>
      </c>
    </row>
    <row r="74" spans="1:14" ht="18" customHeight="1">
      <c r="A74" s="21">
        <v>70</v>
      </c>
      <c r="B74" s="1" t="s">
        <v>243</v>
      </c>
      <c r="C74" s="1" t="s">
        <v>244</v>
      </c>
      <c r="D74" s="27" t="s">
        <v>2</v>
      </c>
      <c r="E74" s="28">
        <v>5</v>
      </c>
      <c r="F74" s="63">
        <v>42502</v>
      </c>
      <c r="G74" s="63">
        <v>44328</v>
      </c>
      <c r="H74" s="64">
        <f t="shared" si="5"/>
        <v>43232</v>
      </c>
      <c r="I74" s="65">
        <f t="shared" si="7"/>
        <v>43234</v>
      </c>
      <c r="J74" s="66">
        <f t="shared" si="8"/>
        <v>43234</v>
      </c>
      <c r="K74" s="74">
        <f t="shared" si="9"/>
        <v>43228</v>
      </c>
      <c r="L74" s="29">
        <v>78000000</v>
      </c>
      <c r="M74" s="30">
        <f t="shared" si="6"/>
        <v>7800000000000</v>
      </c>
      <c r="N74" s="28">
        <v>6.2</v>
      </c>
    </row>
    <row r="75" spans="1:14" ht="18" customHeight="1">
      <c r="A75" s="21">
        <v>71</v>
      </c>
      <c r="B75" s="1" t="s">
        <v>93</v>
      </c>
      <c r="C75" s="23" t="s">
        <v>109</v>
      </c>
      <c r="D75" s="37" t="s">
        <v>2</v>
      </c>
      <c r="E75" s="21">
        <v>5</v>
      </c>
      <c r="F75" s="66">
        <v>41774</v>
      </c>
      <c r="G75" s="66">
        <v>43600</v>
      </c>
      <c r="H75" s="64">
        <f t="shared" si="5"/>
        <v>43235</v>
      </c>
      <c r="I75" s="65">
        <f t="shared" si="7"/>
        <v>43235</v>
      </c>
      <c r="J75" s="66">
        <f t="shared" si="8"/>
        <v>43235</v>
      </c>
      <c r="K75" s="74">
        <f t="shared" si="9"/>
        <v>43229</v>
      </c>
      <c r="L75" s="32">
        <v>61300000</v>
      </c>
      <c r="M75" s="30">
        <f t="shared" si="6"/>
        <v>6130000000000</v>
      </c>
      <c r="N75" s="20">
        <v>7.1</v>
      </c>
    </row>
    <row r="76" spans="1:14" ht="18" customHeight="1">
      <c r="A76" s="21">
        <v>72</v>
      </c>
      <c r="B76" s="33" t="s">
        <v>40</v>
      </c>
      <c r="C76" s="33" t="s">
        <v>41</v>
      </c>
      <c r="D76" s="19" t="s">
        <v>0</v>
      </c>
      <c r="E76" s="21">
        <v>15</v>
      </c>
      <c r="F76" s="33" t="s">
        <v>42</v>
      </c>
      <c r="G76" s="33" t="s">
        <v>43</v>
      </c>
      <c r="H76" s="64">
        <f t="shared" si="5"/>
        <v>43237</v>
      </c>
      <c r="I76" s="65">
        <f t="shared" si="7"/>
        <v>43237</v>
      </c>
      <c r="J76" s="66">
        <f t="shared" si="8"/>
        <v>43237</v>
      </c>
      <c r="K76" s="74">
        <f t="shared" si="9"/>
        <v>43231</v>
      </c>
      <c r="L76" s="30">
        <v>50000</v>
      </c>
      <c r="M76" s="30">
        <f t="shared" si="6"/>
        <v>5000000000</v>
      </c>
      <c r="N76" s="16">
        <v>9.1</v>
      </c>
    </row>
    <row r="77" spans="1:14" ht="18" customHeight="1">
      <c r="A77" s="21">
        <v>73</v>
      </c>
      <c r="B77" s="1" t="s">
        <v>336</v>
      </c>
      <c r="C77" s="1" t="s">
        <v>337</v>
      </c>
      <c r="D77" s="27" t="s">
        <v>2</v>
      </c>
      <c r="E77" s="21">
        <v>7</v>
      </c>
      <c r="F77" s="63">
        <v>42873</v>
      </c>
      <c r="G77" s="63">
        <v>45430</v>
      </c>
      <c r="H77" s="64">
        <f t="shared" si="5"/>
        <v>43238</v>
      </c>
      <c r="I77" s="65">
        <f t="shared" si="7"/>
        <v>43238</v>
      </c>
      <c r="J77" s="66">
        <f t="shared" si="8"/>
        <v>43238</v>
      </c>
      <c r="K77" s="74">
        <f t="shared" si="9"/>
        <v>43234</v>
      </c>
      <c r="L77" s="32">
        <v>52500000</v>
      </c>
      <c r="M77" s="30">
        <f t="shared" si="6"/>
        <v>5250000000000</v>
      </c>
      <c r="N77" s="21">
        <v>5.4</v>
      </c>
    </row>
    <row r="78" spans="1:14" ht="18" customHeight="1">
      <c r="A78" s="21">
        <v>74</v>
      </c>
      <c r="B78" s="1" t="s">
        <v>245</v>
      </c>
      <c r="C78" s="1" t="s">
        <v>246</v>
      </c>
      <c r="D78" s="27" t="s">
        <v>2</v>
      </c>
      <c r="E78" s="28">
        <v>5</v>
      </c>
      <c r="F78" s="63">
        <v>42509</v>
      </c>
      <c r="G78" s="63">
        <v>44335</v>
      </c>
      <c r="H78" s="64">
        <f t="shared" si="5"/>
        <v>43239</v>
      </c>
      <c r="I78" s="65">
        <f t="shared" si="7"/>
        <v>43241</v>
      </c>
      <c r="J78" s="66">
        <f t="shared" si="8"/>
        <v>43241</v>
      </c>
      <c r="K78" s="74">
        <f t="shared" si="9"/>
        <v>43235</v>
      </c>
      <c r="L78" s="29">
        <v>104000000</v>
      </c>
      <c r="M78" s="30">
        <f t="shared" si="6"/>
        <v>10400000000000</v>
      </c>
      <c r="N78" s="28">
        <v>6.1</v>
      </c>
    </row>
    <row r="79" spans="1:14" ht="18" customHeight="1">
      <c r="A79" s="21">
        <v>75</v>
      </c>
      <c r="B79" s="1" t="s">
        <v>237</v>
      </c>
      <c r="C79" s="1" t="s">
        <v>238</v>
      </c>
      <c r="D79" s="27" t="s">
        <v>2</v>
      </c>
      <c r="E79" s="28">
        <v>3</v>
      </c>
      <c r="F79" s="63">
        <v>42481</v>
      </c>
      <c r="G79" s="63">
        <v>43604</v>
      </c>
      <c r="H79" s="64">
        <f t="shared" si="5"/>
        <v>43239</v>
      </c>
      <c r="I79" s="65">
        <f t="shared" si="7"/>
        <v>43241</v>
      </c>
      <c r="J79" s="66">
        <f t="shared" si="8"/>
        <v>43241</v>
      </c>
      <c r="K79" s="74">
        <f t="shared" si="9"/>
        <v>43235</v>
      </c>
      <c r="L79" s="29">
        <v>78170000</v>
      </c>
      <c r="M79" s="30">
        <f t="shared" si="6"/>
        <v>7817000000000</v>
      </c>
      <c r="N79" s="28">
        <v>5.5</v>
      </c>
    </row>
    <row r="80" spans="1:14" ht="18" customHeight="1">
      <c r="A80" s="21">
        <v>76</v>
      </c>
      <c r="B80" s="33" t="s">
        <v>44</v>
      </c>
      <c r="C80" s="33" t="s">
        <v>45</v>
      </c>
      <c r="D80" s="19" t="s">
        <v>2</v>
      </c>
      <c r="E80" s="21">
        <v>10</v>
      </c>
      <c r="F80" s="33" t="s">
        <v>46</v>
      </c>
      <c r="G80" s="33" t="s">
        <v>47</v>
      </c>
      <c r="H80" s="64">
        <f t="shared" si="5"/>
        <v>43251</v>
      </c>
      <c r="I80" s="65">
        <f t="shared" si="7"/>
        <v>43251</v>
      </c>
      <c r="J80" s="66">
        <f t="shared" si="8"/>
        <v>43251</v>
      </c>
      <c r="K80" s="74">
        <f t="shared" si="9"/>
        <v>43245</v>
      </c>
      <c r="L80" s="30">
        <v>13500000</v>
      </c>
      <c r="M80" s="30">
        <f t="shared" si="6"/>
        <v>1350000000000</v>
      </c>
      <c r="N80" s="16">
        <v>9.5</v>
      </c>
    </row>
    <row r="81" spans="1:14" ht="18" customHeight="1">
      <c r="A81" s="21">
        <v>77</v>
      </c>
      <c r="B81" s="33" t="s">
        <v>70</v>
      </c>
      <c r="C81" s="33" t="s">
        <v>71</v>
      </c>
      <c r="D81" s="19" t="s">
        <v>2</v>
      </c>
      <c r="E81" s="21">
        <v>5</v>
      </c>
      <c r="F81" s="33" t="s">
        <v>48</v>
      </c>
      <c r="G81" s="33" t="s">
        <v>84</v>
      </c>
      <c r="H81" s="64">
        <f t="shared" si="5"/>
        <v>43251</v>
      </c>
      <c r="I81" s="65">
        <f t="shared" si="7"/>
        <v>43251</v>
      </c>
      <c r="J81" s="66">
        <f t="shared" si="8"/>
        <v>43251</v>
      </c>
      <c r="K81" s="74">
        <f t="shared" si="9"/>
        <v>43245</v>
      </c>
      <c r="L81" s="30">
        <v>42600000</v>
      </c>
      <c r="M81" s="30">
        <f t="shared" si="6"/>
        <v>4260000000000</v>
      </c>
      <c r="N81" s="16">
        <v>7.7</v>
      </c>
    </row>
    <row r="82" spans="1:14" ht="18" customHeight="1">
      <c r="A82" s="21">
        <v>78</v>
      </c>
      <c r="B82" s="1" t="s">
        <v>94</v>
      </c>
      <c r="C82" s="23" t="s">
        <v>110</v>
      </c>
      <c r="D82" s="37" t="s">
        <v>2</v>
      </c>
      <c r="E82" s="21">
        <v>10</v>
      </c>
      <c r="F82" s="66">
        <v>41790</v>
      </c>
      <c r="G82" s="66">
        <v>45443</v>
      </c>
      <c r="H82" s="64">
        <f t="shared" si="5"/>
        <v>43251</v>
      </c>
      <c r="I82" s="65">
        <f t="shared" si="7"/>
        <v>43251</v>
      </c>
      <c r="J82" s="66">
        <f t="shared" si="8"/>
        <v>43251</v>
      </c>
      <c r="K82" s="74">
        <f t="shared" si="9"/>
        <v>43245</v>
      </c>
      <c r="L82" s="32">
        <v>72039000</v>
      </c>
      <c r="M82" s="30">
        <f t="shared" si="6"/>
        <v>7203900000000</v>
      </c>
      <c r="N82" s="20">
        <v>8.7</v>
      </c>
    </row>
    <row r="83" spans="1:14" ht="18" customHeight="1">
      <c r="A83" s="21">
        <v>79</v>
      </c>
      <c r="B83" s="1" t="s">
        <v>153</v>
      </c>
      <c r="C83" s="1" t="s">
        <v>154</v>
      </c>
      <c r="D83" s="19" t="s">
        <v>2</v>
      </c>
      <c r="E83" s="21">
        <v>15</v>
      </c>
      <c r="F83" s="66">
        <v>42155</v>
      </c>
      <c r="G83" s="66">
        <v>47634</v>
      </c>
      <c r="H83" s="64">
        <f t="shared" si="5"/>
        <v>43251</v>
      </c>
      <c r="I83" s="65">
        <f t="shared" si="7"/>
        <v>43251</v>
      </c>
      <c r="J83" s="66">
        <f t="shared" si="8"/>
        <v>43251</v>
      </c>
      <c r="K83" s="74">
        <f t="shared" si="9"/>
        <v>43245</v>
      </c>
      <c r="L83" s="30">
        <v>43576000</v>
      </c>
      <c r="M83" s="30">
        <f t="shared" si="6"/>
        <v>4357600000000</v>
      </c>
      <c r="N83" s="22">
        <v>7.6</v>
      </c>
    </row>
    <row r="84" spans="1:14" ht="18" customHeight="1">
      <c r="A84" s="21">
        <v>80</v>
      </c>
      <c r="B84" s="1" t="s">
        <v>251</v>
      </c>
      <c r="C84" s="1" t="s">
        <v>252</v>
      </c>
      <c r="D84" s="27" t="s">
        <v>2</v>
      </c>
      <c r="E84" s="28">
        <v>5</v>
      </c>
      <c r="F84" s="63">
        <v>42523</v>
      </c>
      <c r="G84" s="63">
        <v>44349</v>
      </c>
      <c r="H84" s="64">
        <f t="shared" si="5"/>
        <v>43253</v>
      </c>
      <c r="I84" s="65">
        <f t="shared" si="7"/>
        <v>43255</v>
      </c>
      <c r="J84" s="66">
        <f t="shared" si="8"/>
        <v>43255</v>
      </c>
      <c r="K84" s="74">
        <f t="shared" si="9"/>
        <v>43249</v>
      </c>
      <c r="L84" s="29">
        <v>65000000</v>
      </c>
      <c r="M84" s="30">
        <f t="shared" si="6"/>
        <v>6500000000000</v>
      </c>
      <c r="N84" s="28">
        <v>6.1</v>
      </c>
    </row>
    <row r="85" spans="1:14" ht="18" customHeight="1">
      <c r="A85" s="21">
        <v>81</v>
      </c>
      <c r="B85" s="1" t="s">
        <v>253</v>
      </c>
      <c r="C85" s="1" t="s">
        <v>254</v>
      </c>
      <c r="D85" s="27" t="s">
        <v>2</v>
      </c>
      <c r="E85" s="28">
        <v>15</v>
      </c>
      <c r="F85" s="63">
        <v>42523</v>
      </c>
      <c r="G85" s="63">
        <v>48001</v>
      </c>
      <c r="H85" s="64">
        <f t="shared" si="5"/>
        <v>43253</v>
      </c>
      <c r="I85" s="65">
        <f t="shared" si="7"/>
        <v>43255</v>
      </c>
      <c r="J85" s="66">
        <f t="shared" si="8"/>
        <v>43255</v>
      </c>
      <c r="K85" s="74">
        <f t="shared" si="9"/>
        <v>43249</v>
      </c>
      <c r="L85" s="29">
        <v>78050000</v>
      </c>
      <c r="M85" s="30">
        <f t="shared" si="6"/>
        <v>7805000000000</v>
      </c>
      <c r="N85" s="28">
        <v>7.6</v>
      </c>
    </row>
    <row r="86" spans="1:14" ht="18" customHeight="1">
      <c r="A86" s="21">
        <v>82</v>
      </c>
      <c r="B86" s="33" t="s">
        <v>50</v>
      </c>
      <c r="C86" s="33" t="s">
        <v>51</v>
      </c>
      <c r="D86" s="19" t="s">
        <v>2</v>
      </c>
      <c r="E86" s="21">
        <v>10</v>
      </c>
      <c r="F86" s="33" t="s">
        <v>49</v>
      </c>
      <c r="G86" s="33" t="s">
        <v>52</v>
      </c>
      <c r="H86" s="64">
        <f t="shared" si="5"/>
        <v>43258</v>
      </c>
      <c r="I86" s="65">
        <f t="shared" si="7"/>
        <v>43258</v>
      </c>
      <c r="J86" s="66">
        <f t="shared" si="8"/>
        <v>43258</v>
      </c>
      <c r="K86" s="74">
        <f t="shared" si="9"/>
        <v>43252</v>
      </c>
      <c r="L86" s="30">
        <v>1000000</v>
      </c>
      <c r="M86" s="30">
        <f t="shared" si="6"/>
        <v>100000000000</v>
      </c>
      <c r="N86" s="16">
        <v>11.3</v>
      </c>
    </row>
    <row r="87" spans="1:14" ht="18" customHeight="1">
      <c r="A87" s="21">
        <v>83</v>
      </c>
      <c r="B87" s="1" t="s">
        <v>338</v>
      </c>
      <c r="C87" s="1" t="s">
        <v>339</v>
      </c>
      <c r="D87" s="27" t="s">
        <v>2</v>
      </c>
      <c r="E87" s="21">
        <v>7</v>
      </c>
      <c r="F87" s="63">
        <v>42894</v>
      </c>
      <c r="G87" s="63">
        <v>45451</v>
      </c>
      <c r="H87" s="64">
        <f t="shared" si="5"/>
        <v>43259</v>
      </c>
      <c r="I87" s="65">
        <f t="shared" si="7"/>
        <v>43259</v>
      </c>
      <c r="J87" s="66">
        <f t="shared" si="8"/>
        <v>43259</v>
      </c>
      <c r="K87" s="74">
        <f t="shared" si="9"/>
        <v>43255</v>
      </c>
      <c r="L87" s="32">
        <v>68250000</v>
      </c>
      <c r="M87" s="30">
        <f t="shared" si="6"/>
        <v>6825000000000</v>
      </c>
      <c r="N87" s="21">
        <v>5.3</v>
      </c>
    </row>
    <row r="88" spans="1:14" ht="18" customHeight="1">
      <c r="A88" s="21">
        <v>84</v>
      </c>
      <c r="B88" s="1" t="s">
        <v>340</v>
      </c>
      <c r="C88" s="1" t="s">
        <v>341</v>
      </c>
      <c r="D88" s="27" t="s">
        <v>2</v>
      </c>
      <c r="E88" s="21">
        <v>5</v>
      </c>
      <c r="F88" s="63">
        <v>42894</v>
      </c>
      <c r="G88" s="63">
        <v>44720</v>
      </c>
      <c r="H88" s="64">
        <f t="shared" si="5"/>
        <v>43259</v>
      </c>
      <c r="I88" s="65">
        <f t="shared" si="7"/>
        <v>43259</v>
      </c>
      <c r="J88" s="66">
        <f t="shared" si="8"/>
        <v>43259</v>
      </c>
      <c r="K88" s="74">
        <f t="shared" si="9"/>
        <v>43255</v>
      </c>
      <c r="L88" s="32">
        <v>57500000</v>
      </c>
      <c r="M88" s="30">
        <f t="shared" si="6"/>
        <v>5750000000000</v>
      </c>
      <c r="N88" s="21">
        <v>5</v>
      </c>
    </row>
    <row r="89" spans="1:14" ht="18" customHeight="1">
      <c r="A89" s="21">
        <v>85</v>
      </c>
      <c r="B89" s="1" t="s">
        <v>257</v>
      </c>
      <c r="C89" s="1" t="s">
        <v>258</v>
      </c>
      <c r="D89" s="27" t="s">
        <v>2</v>
      </c>
      <c r="E89" s="28">
        <v>30</v>
      </c>
      <c r="F89" s="63">
        <v>42530</v>
      </c>
      <c r="G89" s="63">
        <v>53487</v>
      </c>
      <c r="H89" s="64">
        <f t="shared" si="5"/>
        <v>43260</v>
      </c>
      <c r="I89" s="65">
        <f t="shared" si="7"/>
        <v>43262</v>
      </c>
      <c r="J89" s="66">
        <f t="shared" si="8"/>
        <v>43262</v>
      </c>
      <c r="K89" s="74">
        <f t="shared" si="9"/>
        <v>43256</v>
      </c>
      <c r="L89" s="29">
        <v>46370000</v>
      </c>
      <c r="M89" s="30">
        <f t="shared" si="6"/>
        <v>4637000000000</v>
      </c>
      <c r="N89" s="28">
        <v>8</v>
      </c>
    </row>
    <row r="90" spans="1:14" ht="18" customHeight="1">
      <c r="A90" s="21">
        <v>86</v>
      </c>
      <c r="B90" s="1" t="s">
        <v>259</v>
      </c>
      <c r="C90" s="1" t="s">
        <v>260</v>
      </c>
      <c r="D90" s="27" t="s">
        <v>2</v>
      </c>
      <c r="E90" s="28">
        <v>5</v>
      </c>
      <c r="F90" s="63">
        <v>42530</v>
      </c>
      <c r="G90" s="63">
        <v>44356</v>
      </c>
      <c r="H90" s="64">
        <f t="shared" si="5"/>
        <v>43260</v>
      </c>
      <c r="I90" s="65">
        <f t="shared" si="7"/>
        <v>43262</v>
      </c>
      <c r="J90" s="66">
        <f t="shared" si="8"/>
        <v>43262</v>
      </c>
      <c r="K90" s="74">
        <f t="shared" si="9"/>
        <v>43256</v>
      </c>
      <c r="L90" s="29">
        <v>91000000</v>
      </c>
      <c r="M90" s="30">
        <f t="shared" si="6"/>
        <v>9100000000000</v>
      </c>
      <c r="N90" s="28">
        <v>6</v>
      </c>
    </row>
    <row r="91" spans="1:14" ht="18" customHeight="1">
      <c r="A91" s="21">
        <v>87</v>
      </c>
      <c r="B91" s="1" t="s">
        <v>342</v>
      </c>
      <c r="C91" s="1" t="s">
        <v>343</v>
      </c>
      <c r="D91" s="27" t="s">
        <v>2</v>
      </c>
      <c r="E91" s="21">
        <v>30</v>
      </c>
      <c r="F91" s="63">
        <v>42901</v>
      </c>
      <c r="G91" s="63">
        <v>46553</v>
      </c>
      <c r="H91" s="64">
        <f t="shared" si="5"/>
        <v>43266</v>
      </c>
      <c r="I91" s="65">
        <f t="shared" si="7"/>
        <v>43266</v>
      </c>
      <c r="J91" s="66">
        <f t="shared" si="8"/>
        <v>43266</v>
      </c>
      <c r="K91" s="74">
        <f t="shared" si="9"/>
        <v>43262</v>
      </c>
      <c r="L91" s="32">
        <v>30770000</v>
      </c>
      <c r="M91" s="30">
        <f t="shared" si="6"/>
        <v>3077000000000</v>
      </c>
      <c r="N91" s="21">
        <v>7.3</v>
      </c>
    </row>
    <row r="92" spans="1:14" ht="18" customHeight="1">
      <c r="A92" s="21">
        <v>88</v>
      </c>
      <c r="B92" s="1" t="s">
        <v>261</v>
      </c>
      <c r="C92" s="1" t="s">
        <v>262</v>
      </c>
      <c r="D92" s="27" t="s">
        <v>2</v>
      </c>
      <c r="E92" s="28">
        <v>5</v>
      </c>
      <c r="F92" s="63">
        <v>42537</v>
      </c>
      <c r="G92" s="63">
        <v>44363</v>
      </c>
      <c r="H92" s="64">
        <f t="shared" si="5"/>
        <v>43267</v>
      </c>
      <c r="I92" s="65">
        <f t="shared" si="7"/>
        <v>43269</v>
      </c>
      <c r="J92" s="66">
        <f t="shared" si="8"/>
        <v>43269</v>
      </c>
      <c r="K92" s="74">
        <f t="shared" si="9"/>
        <v>43263</v>
      </c>
      <c r="L92" s="29">
        <v>52570000</v>
      </c>
      <c r="M92" s="30">
        <f t="shared" si="6"/>
        <v>5257000000000</v>
      </c>
      <c r="N92" s="28">
        <v>6</v>
      </c>
    </row>
    <row r="93" spans="1:14" ht="18" customHeight="1">
      <c r="A93" s="21">
        <v>89</v>
      </c>
      <c r="B93" s="1" t="s">
        <v>255</v>
      </c>
      <c r="C93" s="1" t="s">
        <v>256</v>
      </c>
      <c r="D93" s="27" t="s">
        <v>2</v>
      </c>
      <c r="E93" s="28">
        <v>3</v>
      </c>
      <c r="F93" s="63">
        <v>42523</v>
      </c>
      <c r="G93" s="63">
        <v>43639</v>
      </c>
      <c r="H93" s="64">
        <f t="shared" si="5"/>
        <v>43274</v>
      </c>
      <c r="I93" s="65">
        <f t="shared" si="7"/>
        <v>43276</v>
      </c>
      <c r="J93" s="66">
        <f t="shared" si="8"/>
        <v>43276</v>
      </c>
      <c r="K93" s="74">
        <f t="shared" si="9"/>
        <v>43270</v>
      </c>
      <c r="L93" s="29">
        <v>10000000</v>
      </c>
      <c r="M93" s="30">
        <f t="shared" si="6"/>
        <v>1000000000000</v>
      </c>
      <c r="N93" s="28">
        <v>5.2</v>
      </c>
    </row>
    <row r="94" spans="1:14" ht="18" customHeight="1">
      <c r="A94" s="21">
        <v>90</v>
      </c>
      <c r="B94" s="1" t="s">
        <v>263</v>
      </c>
      <c r="C94" s="1" t="s">
        <v>264</v>
      </c>
      <c r="D94" s="27" t="s">
        <v>2</v>
      </c>
      <c r="E94" s="21">
        <v>7</v>
      </c>
      <c r="F94" s="63">
        <v>42544</v>
      </c>
      <c r="G94" s="63">
        <v>45100</v>
      </c>
      <c r="H94" s="64">
        <f t="shared" si="5"/>
        <v>43274</v>
      </c>
      <c r="I94" s="65">
        <f t="shared" si="7"/>
        <v>43276</v>
      </c>
      <c r="J94" s="66">
        <f t="shared" si="8"/>
        <v>43276</v>
      </c>
      <c r="K94" s="74">
        <f t="shared" si="9"/>
        <v>43270</v>
      </c>
      <c r="L94" s="32">
        <v>71100000</v>
      </c>
      <c r="M94" s="30">
        <f t="shared" si="6"/>
        <v>7110000000000</v>
      </c>
      <c r="N94" s="21">
        <v>6.6</v>
      </c>
    </row>
    <row r="95" spans="1:14" ht="18" customHeight="1">
      <c r="A95" s="21">
        <v>91</v>
      </c>
      <c r="B95" s="1" t="s">
        <v>265</v>
      </c>
      <c r="C95" s="1" t="s">
        <v>266</v>
      </c>
      <c r="D95" s="27" t="s">
        <v>2</v>
      </c>
      <c r="E95" s="21">
        <v>5</v>
      </c>
      <c r="F95" s="63">
        <v>42544</v>
      </c>
      <c r="G95" s="63">
        <v>44370</v>
      </c>
      <c r="H95" s="64">
        <f t="shared" si="5"/>
        <v>43274</v>
      </c>
      <c r="I95" s="65">
        <f t="shared" si="7"/>
        <v>43276</v>
      </c>
      <c r="J95" s="66">
        <f t="shared" si="8"/>
        <v>43276</v>
      </c>
      <c r="K95" s="74">
        <f t="shared" si="9"/>
        <v>43270</v>
      </c>
      <c r="L95" s="32">
        <v>69700000</v>
      </c>
      <c r="M95" s="30">
        <f t="shared" si="6"/>
        <v>6970000000000</v>
      </c>
      <c r="N95" s="21">
        <v>6</v>
      </c>
    </row>
    <row r="96" spans="1:14" ht="18" customHeight="1">
      <c r="A96" s="21">
        <v>92</v>
      </c>
      <c r="B96" s="1" t="s">
        <v>344</v>
      </c>
      <c r="C96" s="18" t="s">
        <v>345</v>
      </c>
      <c r="D96" s="27" t="s">
        <v>2</v>
      </c>
      <c r="E96" s="21">
        <v>5</v>
      </c>
      <c r="F96" s="63">
        <v>42915</v>
      </c>
      <c r="G96" s="63">
        <v>44741</v>
      </c>
      <c r="H96" s="64">
        <f t="shared" si="5"/>
        <v>43280</v>
      </c>
      <c r="I96" s="65">
        <f t="shared" si="7"/>
        <v>43280</v>
      </c>
      <c r="J96" s="66">
        <f t="shared" si="8"/>
        <v>43280</v>
      </c>
      <c r="K96" s="74">
        <f t="shared" si="9"/>
        <v>43276</v>
      </c>
      <c r="L96" s="32">
        <v>27000000</v>
      </c>
      <c r="M96" s="30">
        <f t="shared" si="6"/>
        <v>2700000000000</v>
      </c>
      <c r="N96" s="21">
        <v>4.9</v>
      </c>
    </row>
    <row r="97" spans="1:14" ht="18" customHeight="1">
      <c r="A97" s="21">
        <v>93</v>
      </c>
      <c r="B97" s="33" t="s">
        <v>72</v>
      </c>
      <c r="C97" s="33" t="s">
        <v>73</v>
      </c>
      <c r="D97" s="19" t="s">
        <v>0</v>
      </c>
      <c r="E97" s="21">
        <v>15</v>
      </c>
      <c r="F97" s="33" t="s">
        <v>53</v>
      </c>
      <c r="G97" s="33" t="s">
        <v>78</v>
      </c>
      <c r="H97" s="64">
        <f t="shared" si="5"/>
        <v>43281</v>
      </c>
      <c r="I97" s="65">
        <f t="shared" si="7"/>
        <v>43283</v>
      </c>
      <c r="J97" s="66">
        <f t="shared" si="8"/>
        <v>43283</v>
      </c>
      <c r="K97" s="74">
        <f t="shared" si="9"/>
        <v>43277</v>
      </c>
      <c r="L97" s="30">
        <v>42120000</v>
      </c>
      <c r="M97" s="30">
        <f t="shared" si="6"/>
        <v>4212000000000</v>
      </c>
      <c r="N97" s="16">
        <v>8.9</v>
      </c>
    </row>
    <row r="98" spans="1:14" ht="18" customHeight="1">
      <c r="A98" s="21">
        <v>94</v>
      </c>
      <c r="B98" s="1" t="s">
        <v>95</v>
      </c>
      <c r="C98" s="23" t="s">
        <v>111</v>
      </c>
      <c r="D98" s="37" t="s">
        <v>2</v>
      </c>
      <c r="E98" s="21">
        <v>5</v>
      </c>
      <c r="F98" s="66">
        <v>41820</v>
      </c>
      <c r="G98" s="66">
        <v>43646</v>
      </c>
      <c r="H98" s="64">
        <f t="shared" si="5"/>
        <v>43281</v>
      </c>
      <c r="I98" s="65">
        <f t="shared" si="7"/>
        <v>43283</v>
      </c>
      <c r="J98" s="66">
        <f t="shared" si="8"/>
        <v>43283</v>
      </c>
      <c r="K98" s="74">
        <f t="shared" si="9"/>
        <v>43277</v>
      </c>
      <c r="L98" s="32">
        <v>50000000</v>
      </c>
      <c r="M98" s="30">
        <f t="shared" si="6"/>
        <v>5000000000000</v>
      </c>
      <c r="N98" s="20">
        <v>7.1</v>
      </c>
    </row>
    <row r="99" spans="1:14" ht="18" customHeight="1">
      <c r="A99" s="21">
        <v>95</v>
      </c>
      <c r="B99" s="1" t="s">
        <v>155</v>
      </c>
      <c r="C99" s="23" t="s">
        <v>156</v>
      </c>
      <c r="D99" s="19" t="s">
        <v>2</v>
      </c>
      <c r="E99" s="21">
        <v>5</v>
      </c>
      <c r="F99" s="66">
        <v>42185</v>
      </c>
      <c r="G99" s="66">
        <v>44012</v>
      </c>
      <c r="H99" s="64">
        <f t="shared" si="5"/>
        <v>43281</v>
      </c>
      <c r="I99" s="65">
        <f t="shared" si="7"/>
        <v>43283</v>
      </c>
      <c r="J99" s="66">
        <f t="shared" si="8"/>
        <v>43283</v>
      </c>
      <c r="K99" s="74">
        <f t="shared" si="9"/>
        <v>43277</v>
      </c>
      <c r="L99" s="30">
        <v>56168419</v>
      </c>
      <c r="M99" s="30">
        <f t="shared" si="6"/>
        <v>5616841900000</v>
      </c>
      <c r="N99" s="22">
        <v>6.4</v>
      </c>
    </row>
    <row r="100" spans="1:14" ht="18" customHeight="1">
      <c r="A100" s="21">
        <v>96</v>
      </c>
      <c r="B100" s="1" t="s">
        <v>157</v>
      </c>
      <c r="C100" s="18" t="s">
        <v>158</v>
      </c>
      <c r="D100" s="19" t="s">
        <v>2</v>
      </c>
      <c r="E100" s="21">
        <v>15</v>
      </c>
      <c r="F100" s="66">
        <v>42185</v>
      </c>
      <c r="G100" s="66">
        <v>47664</v>
      </c>
      <c r="H100" s="64">
        <f t="shared" si="5"/>
        <v>43281</v>
      </c>
      <c r="I100" s="65">
        <f t="shared" si="7"/>
        <v>43283</v>
      </c>
      <c r="J100" s="66">
        <f t="shared" si="8"/>
        <v>43283</v>
      </c>
      <c r="K100" s="74">
        <f t="shared" si="9"/>
        <v>43277</v>
      </c>
      <c r="L100" s="30">
        <v>33200600</v>
      </c>
      <c r="M100" s="30">
        <f t="shared" si="6"/>
        <v>3320060000000</v>
      </c>
      <c r="N100" s="22">
        <v>7.6</v>
      </c>
    </row>
    <row r="101" spans="1:14" ht="18" customHeight="1">
      <c r="A101" s="21">
        <v>97</v>
      </c>
      <c r="B101" s="1" t="s">
        <v>247</v>
      </c>
      <c r="C101" s="1" t="s">
        <v>248</v>
      </c>
      <c r="D101" s="27" t="s">
        <v>2</v>
      </c>
      <c r="E101" s="28">
        <v>5</v>
      </c>
      <c r="F101" s="63">
        <v>42515</v>
      </c>
      <c r="G101" s="63">
        <v>44381</v>
      </c>
      <c r="H101" s="64">
        <f t="shared" si="5"/>
        <v>43285</v>
      </c>
      <c r="I101" s="65">
        <f t="shared" si="7"/>
        <v>43285</v>
      </c>
      <c r="J101" s="66">
        <f t="shared" si="8"/>
        <v>43285</v>
      </c>
      <c r="K101" s="74">
        <f t="shared" si="9"/>
        <v>43279</v>
      </c>
      <c r="L101" s="29">
        <v>59300000</v>
      </c>
      <c r="M101" s="30">
        <f t="shared" si="6"/>
        <v>5930000000000</v>
      </c>
      <c r="N101" s="28">
        <v>6.1</v>
      </c>
    </row>
    <row r="102" spans="1:14" ht="18" customHeight="1">
      <c r="A102" s="21">
        <v>98</v>
      </c>
      <c r="B102" s="1" t="s">
        <v>346</v>
      </c>
      <c r="C102" s="18" t="s">
        <v>347</v>
      </c>
      <c r="D102" s="27" t="s">
        <v>2</v>
      </c>
      <c r="E102" s="21">
        <v>7</v>
      </c>
      <c r="F102" s="63">
        <v>42922</v>
      </c>
      <c r="G102" s="63">
        <v>45479</v>
      </c>
      <c r="H102" s="64">
        <f t="shared" si="5"/>
        <v>43287</v>
      </c>
      <c r="I102" s="65">
        <f t="shared" si="7"/>
        <v>43287</v>
      </c>
      <c r="J102" s="66">
        <f t="shared" si="8"/>
        <v>43287</v>
      </c>
      <c r="K102" s="74">
        <f t="shared" si="9"/>
        <v>43283</v>
      </c>
      <c r="L102" s="32">
        <v>48500000</v>
      </c>
      <c r="M102" s="30">
        <f t="shared" si="6"/>
        <v>4850000000000</v>
      </c>
      <c r="N102" s="21">
        <v>5.1</v>
      </c>
    </row>
    <row r="103" spans="1:14" ht="18" customHeight="1">
      <c r="A103" s="21">
        <v>99</v>
      </c>
      <c r="B103" s="1" t="s">
        <v>267</v>
      </c>
      <c r="C103" s="1" t="s">
        <v>268</v>
      </c>
      <c r="D103" s="27" t="s">
        <v>2</v>
      </c>
      <c r="E103" s="21">
        <v>7</v>
      </c>
      <c r="F103" s="63">
        <v>42558</v>
      </c>
      <c r="G103" s="63">
        <v>45114</v>
      </c>
      <c r="H103" s="64">
        <f t="shared" si="5"/>
        <v>43288</v>
      </c>
      <c r="I103" s="65">
        <f t="shared" si="7"/>
        <v>43290</v>
      </c>
      <c r="J103" s="66">
        <f t="shared" si="8"/>
        <v>43290</v>
      </c>
      <c r="K103" s="74">
        <f t="shared" si="9"/>
        <v>43284</v>
      </c>
      <c r="L103" s="32">
        <v>51850000</v>
      </c>
      <c r="M103" s="30">
        <f t="shared" si="6"/>
        <v>5185000000000</v>
      </c>
      <c r="N103" s="21">
        <v>6.6</v>
      </c>
    </row>
    <row r="104" spans="1:14" ht="18" customHeight="1">
      <c r="A104" s="21">
        <v>100</v>
      </c>
      <c r="B104" s="1" t="s">
        <v>269</v>
      </c>
      <c r="C104" s="1" t="s">
        <v>270</v>
      </c>
      <c r="D104" s="27" t="s">
        <v>2</v>
      </c>
      <c r="E104" s="21">
        <v>5</v>
      </c>
      <c r="F104" s="63">
        <v>42558</v>
      </c>
      <c r="G104" s="63">
        <v>44384</v>
      </c>
      <c r="H104" s="64">
        <f t="shared" si="5"/>
        <v>43288</v>
      </c>
      <c r="I104" s="65">
        <f t="shared" si="7"/>
        <v>43290</v>
      </c>
      <c r="J104" s="66">
        <f t="shared" si="8"/>
        <v>43290</v>
      </c>
      <c r="K104" s="74">
        <f t="shared" si="9"/>
        <v>43284</v>
      </c>
      <c r="L104" s="32">
        <v>44850000</v>
      </c>
      <c r="M104" s="30">
        <f t="shared" si="6"/>
        <v>4485000000000</v>
      </c>
      <c r="N104" s="21">
        <v>6.1</v>
      </c>
    </row>
    <row r="105" spans="1:14" ht="18" customHeight="1">
      <c r="A105" s="21">
        <v>101</v>
      </c>
      <c r="B105" s="1" t="s">
        <v>249</v>
      </c>
      <c r="C105" s="1" t="s">
        <v>250</v>
      </c>
      <c r="D105" s="27" t="s">
        <v>2</v>
      </c>
      <c r="E105" s="28">
        <v>5</v>
      </c>
      <c r="F105" s="63">
        <v>42517</v>
      </c>
      <c r="G105" s="63">
        <v>44388</v>
      </c>
      <c r="H105" s="64">
        <f t="shared" si="5"/>
        <v>43292</v>
      </c>
      <c r="I105" s="65">
        <f t="shared" si="7"/>
        <v>43292</v>
      </c>
      <c r="J105" s="66">
        <f t="shared" si="8"/>
        <v>43292</v>
      </c>
      <c r="K105" s="74">
        <f t="shared" si="9"/>
        <v>43286</v>
      </c>
      <c r="L105" s="29">
        <v>40500000</v>
      </c>
      <c r="M105" s="30">
        <f t="shared" si="6"/>
        <v>4050000000000</v>
      </c>
      <c r="N105" s="28">
        <v>6.1</v>
      </c>
    </row>
    <row r="106" spans="1:14" ht="18" customHeight="1">
      <c r="A106" s="21">
        <v>102</v>
      </c>
      <c r="B106" s="1" t="s">
        <v>348</v>
      </c>
      <c r="C106" s="18" t="s">
        <v>349</v>
      </c>
      <c r="D106" s="27" t="s">
        <v>2</v>
      </c>
      <c r="E106" s="21">
        <v>10</v>
      </c>
      <c r="F106" s="63">
        <v>42929</v>
      </c>
      <c r="G106" s="63">
        <v>46581</v>
      </c>
      <c r="H106" s="64">
        <f t="shared" si="5"/>
        <v>43294</v>
      </c>
      <c r="I106" s="65">
        <f t="shared" si="7"/>
        <v>43294</v>
      </c>
      <c r="J106" s="66">
        <f t="shared" si="8"/>
        <v>43294</v>
      </c>
      <c r="K106" s="74">
        <f t="shared" si="9"/>
        <v>43290</v>
      </c>
      <c r="L106" s="32">
        <v>53500000</v>
      </c>
      <c r="M106" s="30">
        <f t="shared" si="6"/>
        <v>5350000000000</v>
      </c>
      <c r="N106" s="21">
        <v>5.3</v>
      </c>
    </row>
    <row r="107" spans="1:14" ht="18" customHeight="1">
      <c r="A107" s="21">
        <v>103</v>
      </c>
      <c r="B107" s="1" t="s">
        <v>96</v>
      </c>
      <c r="C107" s="23" t="s">
        <v>112</v>
      </c>
      <c r="D107" s="37" t="s">
        <v>2</v>
      </c>
      <c r="E107" s="21">
        <v>5</v>
      </c>
      <c r="F107" s="66">
        <v>41835</v>
      </c>
      <c r="G107" s="66">
        <v>43661</v>
      </c>
      <c r="H107" s="64">
        <f t="shared" si="5"/>
        <v>43296</v>
      </c>
      <c r="I107" s="65">
        <f t="shared" si="7"/>
        <v>43297</v>
      </c>
      <c r="J107" s="66">
        <f t="shared" si="8"/>
        <v>43297</v>
      </c>
      <c r="K107" s="74">
        <f t="shared" si="9"/>
        <v>43291</v>
      </c>
      <c r="L107" s="32">
        <v>60000000</v>
      </c>
      <c r="M107" s="30">
        <f t="shared" si="6"/>
        <v>6000000000000</v>
      </c>
      <c r="N107" s="20">
        <v>6.9</v>
      </c>
    </row>
    <row r="108" spans="1:14" ht="18" customHeight="1">
      <c r="A108" s="21">
        <v>104</v>
      </c>
      <c r="B108" s="1" t="s">
        <v>159</v>
      </c>
      <c r="C108" s="23" t="s">
        <v>160</v>
      </c>
      <c r="D108" s="19" t="s">
        <v>2</v>
      </c>
      <c r="E108" s="21">
        <v>5</v>
      </c>
      <c r="F108" s="66">
        <v>42200</v>
      </c>
      <c r="G108" s="66">
        <v>44027</v>
      </c>
      <c r="H108" s="64">
        <f t="shared" si="5"/>
        <v>43296</v>
      </c>
      <c r="I108" s="65">
        <f t="shared" si="7"/>
        <v>43297</v>
      </c>
      <c r="J108" s="66">
        <f t="shared" si="8"/>
        <v>43297</v>
      </c>
      <c r="K108" s="74">
        <f t="shared" si="9"/>
        <v>43291</v>
      </c>
      <c r="L108" s="30">
        <v>57340000</v>
      </c>
      <c r="M108" s="30">
        <f t="shared" si="6"/>
        <v>5734000000000</v>
      </c>
      <c r="N108" s="22">
        <v>6.4</v>
      </c>
    </row>
    <row r="109" spans="1:14" ht="18" customHeight="1">
      <c r="A109" s="21">
        <v>105</v>
      </c>
      <c r="B109" s="1" t="s">
        <v>350</v>
      </c>
      <c r="C109" s="18" t="s">
        <v>351</v>
      </c>
      <c r="D109" s="27" t="s">
        <v>2</v>
      </c>
      <c r="E109" s="21">
        <v>5</v>
      </c>
      <c r="F109" s="66">
        <v>42936</v>
      </c>
      <c r="G109" s="66">
        <v>44762</v>
      </c>
      <c r="H109" s="64">
        <f t="shared" si="5"/>
        <v>43301</v>
      </c>
      <c r="I109" s="65">
        <f t="shared" si="7"/>
        <v>43301</v>
      </c>
      <c r="J109" s="66">
        <f t="shared" si="8"/>
        <v>43301</v>
      </c>
      <c r="K109" s="74">
        <f t="shared" si="9"/>
        <v>43297</v>
      </c>
      <c r="L109" s="36">
        <v>39360000</v>
      </c>
      <c r="M109" s="30">
        <f t="shared" si="6"/>
        <v>3936000000000</v>
      </c>
      <c r="N109" s="54">
        <v>4.4</v>
      </c>
    </row>
    <row r="110" spans="1:14" ht="18" customHeight="1">
      <c r="A110" s="21">
        <v>106</v>
      </c>
      <c r="B110" s="1" t="s">
        <v>352</v>
      </c>
      <c r="C110" s="18" t="s">
        <v>353</v>
      </c>
      <c r="D110" s="27" t="s">
        <v>2</v>
      </c>
      <c r="E110" s="54">
        <v>15</v>
      </c>
      <c r="F110" s="66">
        <v>42936</v>
      </c>
      <c r="G110" s="66">
        <v>48415</v>
      </c>
      <c r="H110" s="64">
        <f t="shared" si="5"/>
        <v>43301</v>
      </c>
      <c r="I110" s="65">
        <f t="shared" si="7"/>
        <v>43301</v>
      </c>
      <c r="J110" s="66">
        <f t="shared" si="8"/>
        <v>43301</v>
      </c>
      <c r="K110" s="74">
        <f t="shared" si="9"/>
        <v>43297</v>
      </c>
      <c r="L110" s="32">
        <v>21160000</v>
      </c>
      <c r="M110" s="30">
        <f t="shared" si="6"/>
        <v>2116000000000</v>
      </c>
      <c r="N110" s="21">
        <v>5.7</v>
      </c>
    </row>
    <row r="111" spans="1:14" ht="18" customHeight="1">
      <c r="A111" s="21">
        <v>107</v>
      </c>
      <c r="B111" s="1" t="s">
        <v>354</v>
      </c>
      <c r="C111" s="23" t="s">
        <v>355</v>
      </c>
      <c r="D111" s="27" t="s">
        <v>2</v>
      </c>
      <c r="E111" s="21">
        <v>20</v>
      </c>
      <c r="F111" s="66">
        <v>42936</v>
      </c>
      <c r="G111" s="66">
        <v>50241</v>
      </c>
      <c r="H111" s="64">
        <f t="shared" si="5"/>
        <v>43301</v>
      </c>
      <c r="I111" s="65">
        <f t="shared" si="7"/>
        <v>43301</v>
      </c>
      <c r="J111" s="66">
        <f t="shared" si="8"/>
        <v>43301</v>
      </c>
      <c r="K111" s="74">
        <f t="shared" si="9"/>
        <v>43297</v>
      </c>
      <c r="L111" s="32">
        <v>24010000</v>
      </c>
      <c r="M111" s="30">
        <f t="shared" si="6"/>
        <v>2401000000000</v>
      </c>
      <c r="N111" s="21">
        <v>6</v>
      </c>
    </row>
    <row r="112" spans="1:14" ht="18" customHeight="1">
      <c r="A112" s="21">
        <v>108</v>
      </c>
      <c r="B112" s="1" t="s">
        <v>271</v>
      </c>
      <c r="C112" s="1" t="s">
        <v>272</v>
      </c>
      <c r="D112" s="27" t="s">
        <v>2</v>
      </c>
      <c r="E112" s="21">
        <v>5</v>
      </c>
      <c r="F112" s="63">
        <v>42572</v>
      </c>
      <c r="G112" s="63">
        <v>44398</v>
      </c>
      <c r="H112" s="64">
        <f t="shared" si="5"/>
        <v>43302</v>
      </c>
      <c r="I112" s="65">
        <f t="shared" si="7"/>
        <v>43304</v>
      </c>
      <c r="J112" s="66">
        <f t="shared" si="8"/>
        <v>43304</v>
      </c>
      <c r="K112" s="74">
        <f t="shared" si="9"/>
        <v>43298</v>
      </c>
      <c r="L112" s="32">
        <v>54700000</v>
      </c>
      <c r="M112" s="30">
        <f t="shared" si="6"/>
        <v>5470000000000</v>
      </c>
      <c r="N112" s="21">
        <v>6.1</v>
      </c>
    </row>
    <row r="113" spans="1:14" ht="18" customHeight="1">
      <c r="A113" s="21">
        <v>109</v>
      </c>
      <c r="B113" s="1" t="s">
        <v>356</v>
      </c>
      <c r="C113" s="23" t="s">
        <v>357</v>
      </c>
      <c r="D113" s="27" t="s">
        <v>2</v>
      </c>
      <c r="E113" s="21">
        <v>30</v>
      </c>
      <c r="F113" s="66">
        <v>42943</v>
      </c>
      <c r="G113" s="66">
        <v>53900</v>
      </c>
      <c r="H113" s="64">
        <f t="shared" si="5"/>
        <v>43308</v>
      </c>
      <c r="I113" s="65">
        <f t="shared" si="7"/>
        <v>43308</v>
      </c>
      <c r="J113" s="66">
        <f t="shared" si="8"/>
        <v>43308</v>
      </c>
      <c r="K113" s="74">
        <f t="shared" si="9"/>
        <v>43304</v>
      </c>
      <c r="L113" s="32">
        <v>21000000</v>
      </c>
      <c r="M113" s="30">
        <f t="shared" si="6"/>
        <v>2100000000000</v>
      </c>
      <c r="N113" s="21">
        <v>6.2</v>
      </c>
    </row>
    <row r="114" spans="1:14" ht="18" customHeight="1">
      <c r="A114" s="21">
        <v>110</v>
      </c>
      <c r="B114" s="1" t="s">
        <v>168</v>
      </c>
      <c r="C114" s="1" t="s">
        <v>172</v>
      </c>
      <c r="D114" s="1" t="s">
        <v>196</v>
      </c>
      <c r="E114" s="21">
        <v>20</v>
      </c>
      <c r="F114" s="66">
        <v>42214</v>
      </c>
      <c r="G114" s="66">
        <v>49519</v>
      </c>
      <c r="H114" s="64">
        <f t="shared" si="5"/>
        <v>43310</v>
      </c>
      <c r="I114" s="65">
        <f t="shared" si="7"/>
        <v>43311</v>
      </c>
      <c r="J114" s="66">
        <f t="shared" si="8"/>
        <v>43311</v>
      </c>
      <c r="K114" s="74">
        <f t="shared" si="9"/>
        <v>43305</v>
      </c>
      <c r="L114" s="30">
        <v>19500000</v>
      </c>
      <c r="M114" s="30">
        <f t="shared" si="6"/>
        <v>1950000000000</v>
      </c>
      <c r="N114" s="22">
        <v>7.75</v>
      </c>
    </row>
    <row r="115" spans="1:14" ht="18" customHeight="1">
      <c r="A115" s="21">
        <v>111</v>
      </c>
      <c r="B115" s="1" t="s">
        <v>97</v>
      </c>
      <c r="C115" s="1" t="s">
        <v>113</v>
      </c>
      <c r="D115" s="1" t="s">
        <v>2</v>
      </c>
      <c r="E115" s="21">
        <v>5</v>
      </c>
      <c r="F115" s="66">
        <v>41851</v>
      </c>
      <c r="G115" s="66">
        <v>43677</v>
      </c>
      <c r="H115" s="64">
        <f t="shared" si="5"/>
        <v>43312</v>
      </c>
      <c r="I115" s="65">
        <f t="shared" si="7"/>
        <v>43312</v>
      </c>
      <c r="J115" s="66">
        <f t="shared" si="8"/>
        <v>43312</v>
      </c>
      <c r="K115" s="74">
        <f t="shared" si="9"/>
        <v>43306</v>
      </c>
      <c r="L115" s="32">
        <v>70000000</v>
      </c>
      <c r="M115" s="30">
        <f t="shared" si="6"/>
        <v>7000000000000</v>
      </c>
      <c r="N115" s="20">
        <v>6.6</v>
      </c>
    </row>
    <row r="116" spans="1:14" ht="18" customHeight="1">
      <c r="A116" s="21">
        <v>112</v>
      </c>
      <c r="B116" s="1" t="s">
        <v>273</v>
      </c>
      <c r="C116" s="1" t="s">
        <v>274</v>
      </c>
      <c r="D116" s="1" t="s">
        <v>2</v>
      </c>
      <c r="E116" s="21">
        <v>15</v>
      </c>
      <c r="F116" s="63">
        <v>42586</v>
      </c>
      <c r="G116" s="63">
        <v>48064</v>
      </c>
      <c r="H116" s="64">
        <f t="shared" si="5"/>
        <v>43316</v>
      </c>
      <c r="I116" s="65">
        <f t="shared" si="7"/>
        <v>43318</v>
      </c>
      <c r="J116" s="66">
        <f t="shared" si="8"/>
        <v>43318</v>
      </c>
      <c r="K116" s="74">
        <f t="shared" si="9"/>
        <v>43312</v>
      </c>
      <c r="L116" s="32">
        <v>54272000</v>
      </c>
      <c r="M116" s="30">
        <f t="shared" si="6"/>
        <v>5427200000000</v>
      </c>
      <c r="N116" s="21">
        <v>7.6</v>
      </c>
    </row>
    <row r="117" spans="1:14" ht="18" customHeight="1">
      <c r="A117" s="21">
        <v>113</v>
      </c>
      <c r="B117" s="1" t="s">
        <v>275</v>
      </c>
      <c r="C117" s="1" t="s">
        <v>276</v>
      </c>
      <c r="D117" s="1" t="s">
        <v>2</v>
      </c>
      <c r="E117" s="21">
        <v>5</v>
      </c>
      <c r="F117" s="63">
        <v>42586</v>
      </c>
      <c r="G117" s="63">
        <v>44412</v>
      </c>
      <c r="H117" s="64">
        <f t="shared" si="5"/>
        <v>43316</v>
      </c>
      <c r="I117" s="65">
        <f t="shared" si="7"/>
        <v>43318</v>
      </c>
      <c r="J117" s="66">
        <f t="shared" si="8"/>
        <v>43318</v>
      </c>
      <c r="K117" s="74">
        <f t="shared" si="9"/>
        <v>43312</v>
      </c>
      <c r="L117" s="32">
        <v>65000000</v>
      </c>
      <c r="M117" s="30">
        <f t="shared" si="6"/>
        <v>6500000000000</v>
      </c>
      <c r="N117" s="21">
        <v>6.1</v>
      </c>
    </row>
    <row r="118" spans="1:14" ht="18" customHeight="1">
      <c r="A118" s="21">
        <v>114</v>
      </c>
      <c r="B118" s="1" t="s">
        <v>169</v>
      </c>
      <c r="C118" s="1" t="s">
        <v>173</v>
      </c>
      <c r="D118" s="1" t="s">
        <v>196</v>
      </c>
      <c r="E118" s="21">
        <v>20</v>
      </c>
      <c r="F118" s="66">
        <v>42223</v>
      </c>
      <c r="G118" s="66">
        <v>49528</v>
      </c>
      <c r="H118" s="64">
        <f t="shared" si="5"/>
        <v>43319</v>
      </c>
      <c r="I118" s="65">
        <f t="shared" si="7"/>
        <v>43319</v>
      </c>
      <c r="J118" s="66">
        <f t="shared" si="8"/>
        <v>43319</v>
      </c>
      <c r="K118" s="74">
        <f t="shared" si="9"/>
        <v>43313</v>
      </c>
      <c r="L118" s="30">
        <v>15600000</v>
      </c>
      <c r="M118" s="30">
        <f t="shared" si="6"/>
        <v>1560000000000</v>
      </c>
      <c r="N118" s="22">
        <v>7.75</v>
      </c>
    </row>
    <row r="119" spans="1:14" ht="18" customHeight="1">
      <c r="A119" s="21">
        <v>115</v>
      </c>
      <c r="B119" s="1" t="s">
        <v>277</v>
      </c>
      <c r="C119" s="1" t="s">
        <v>278</v>
      </c>
      <c r="D119" s="1" t="s">
        <v>2</v>
      </c>
      <c r="E119" s="21">
        <v>5</v>
      </c>
      <c r="F119" s="63">
        <v>42600</v>
      </c>
      <c r="G119" s="63">
        <v>44426</v>
      </c>
      <c r="H119" s="64">
        <f t="shared" si="5"/>
        <v>43330</v>
      </c>
      <c r="I119" s="65">
        <f t="shared" si="7"/>
        <v>43332</v>
      </c>
      <c r="J119" s="66">
        <f t="shared" si="8"/>
        <v>43332</v>
      </c>
      <c r="K119" s="74">
        <f t="shared" si="9"/>
        <v>43326</v>
      </c>
      <c r="L119" s="32">
        <v>65000000</v>
      </c>
      <c r="M119" s="30">
        <f t="shared" si="6"/>
        <v>6500000000000</v>
      </c>
      <c r="N119" s="21">
        <v>5.9</v>
      </c>
    </row>
    <row r="120" spans="1:14" ht="18" customHeight="1">
      <c r="A120" s="21">
        <v>116</v>
      </c>
      <c r="B120" s="1" t="s">
        <v>279</v>
      </c>
      <c r="C120" s="1" t="s">
        <v>280</v>
      </c>
      <c r="D120" s="1" t="s">
        <v>2</v>
      </c>
      <c r="E120" s="21">
        <v>7</v>
      </c>
      <c r="F120" s="63">
        <v>42607</v>
      </c>
      <c r="G120" s="63">
        <v>45163</v>
      </c>
      <c r="H120" s="64">
        <f t="shared" si="5"/>
        <v>43337</v>
      </c>
      <c r="I120" s="65">
        <f t="shared" si="7"/>
        <v>43339</v>
      </c>
      <c r="J120" s="66">
        <f t="shared" si="8"/>
        <v>43339</v>
      </c>
      <c r="K120" s="74">
        <f t="shared" si="9"/>
        <v>43333</v>
      </c>
      <c r="L120" s="32">
        <v>78000000</v>
      </c>
      <c r="M120" s="30">
        <f t="shared" si="6"/>
        <v>7800000000000</v>
      </c>
      <c r="N120" s="21">
        <v>6.3</v>
      </c>
    </row>
    <row r="121" spans="1:14" ht="18" customHeight="1">
      <c r="A121" s="21">
        <v>117</v>
      </c>
      <c r="B121" s="1" t="s">
        <v>98</v>
      </c>
      <c r="C121" s="23" t="s">
        <v>114</v>
      </c>
      <c r="D121" s="1" t="s">
        <v>2</v>
      </c>
      <c r="E121" s="21">
        <v>10</v>
      </c>
      <c r="F121" s="66">
        <v>41882</v>
      </c>
      <c r="G121" s="66">
        <v>45535</v>
      </c>
      <c r="H121" s="64">
        <f t="shared" si="5"/>
        <v>43343</v>
      </c>
      <c r="I121" s="65">
        <f t="shared" si="7"/>
        <v>43343</v>
      </c>
      <c r="J121" s="66">
        <f t="shared" si="8"/>
        <v>43343</v>
      </c>
      <c r="K121" s="74">
        <f t="shared" si="9"/>
        <v>43339</v>
      </c>
      <c r="L121" s="32">
        <v>60000000</v>
      </c>
      <c r="M121" s="30">
        <f t="shared" si="6"/>
        <v>6000000000000</v>
      </c>
      <c r="N121" s="20">
        <v>7.8</v>
      </c>
    </row>
    <row r="122" spans="1:14" ht="18" customHeight="1">
      <c r="A122" s="21">
        <v>118</v>
      </c>
      <c r="B122" s="1" t="s">
        <v>99</v>
      </c>
      <c r="C122" s="23" t="s">
        <v>115</v>
      </c>
      <c r="D122" s="1" t="s">
        <v>2</v>
      </c>
      <c r="E122" s="21">
        <v>5</v>
      </c>
      <c r="F122" s="66">
        <v>41882</v>
      </c>
      <c r="G122" s="66">
        <v>43708</v>
      </c>
      <c r="H122" s="64">
        <f t="shared" si="5"/>
        <v>43343</v>
      </c>
      <c r="I122" s="65">
        <f t="shared" si="7"/>
        <v>43343</v>
      </c>
      <c r="J122" s="66">
        <f t="shared" si="8"/>
        <v>43343</v>
      </c>
      <c r="K122" s="74">
        <f t="shared" si="9"/>
        <v>43339</v>
      </c>
      <c r="L122" s="32">
        <v>63200000</v>
      </c>
      <c r="M122" s="30">
        <f t="shared" si="6"/>
        <v>6320000000000</v>
      </c>
      <c r="N122" s="20">
        <v>6.3</v>
      </c>
    </row>
    <row r="123" spans="1:14" ht="18" customHeight="1">
      <c r="A123" s="21">
        <v>119</v>
      </c>
      <c r="B123" s="1" t="s">
        <v>170</v>
      </c>
      <c r="C123" s="1" t="s">
        <v>174</v>
      </c>
      <c r="D123" s="1" t="s">
        <v>196</v>
      </c>
      <c r="E123" s="21">
        <v>20</v>
      </c>
      <c r="F123" s="66">
        <v>42248</v>
      </c>
      <c r="G123" s="66">
        <v>49553</v>
      </c>
      <c r="H123" s="64">
        <f t="shared" si="5"/>
        <v>43344</v>
      </c>
      <c r="I123" s="65">
        <v>43347</v>
      </c>
      <c r="J123" s="66">
        <f>I123</f>
        <v>43347</v>
      </c>
      <c r="K123" s="74">
        <v>43340</v>
      </c>
      <c r="L123" s="30">
        <v>11200000</v>
      </c>
      <c r="M123" s="30">
        <f t="shared" si="6"/>
        <v>1120000000000</v>
      </c>
      <c r="N123" s="22">
        <v>7.75</v>
      </c>
    </row>
    <row r="124" spans="1:14" ht="18" customHeight="1">
      <c r="A124" s="21">
        <v>120</v>
      </c>
      <c r="B124" s="1" t="s">
        <v>281</v>
      </c>
      <c r="C124" s="1" t="s">
        <v>282</v>
      </c>
      <c r="D124" s="1" t="s">
        <v>2</v>
      </c>
      <c r="E124" s="21">
        <v>5</v>
      </c>
      <c r="F124" s="66">
        <v>42614</v>
      </c>
      <c r="G124" s="66">
        <v>44440</v>
      </c>
      <c r="H124" s="64">
        <f t="shared" si="5"/>
        <v>43344</v>
      </c>
      <c r="I124" s="65">
        <v>43347</v>
      </c>
      <c r="J124" s="66">
        <v>43347</v>
      </c>
      <c r="K124" s="74">
        <v>43340</v>
      </c>
      <c r="L124" s="32">
        <v>40000000</v>
      </c>
      <c r="M124" s="30">
        <f t="shared" si="6"/>
        <v>4000000000000</v>
      </c>
      <c r="N124" s="21">
        <v>5.7</v>
      </c>
    </row>
    <row r="125" spans="1:14" ht="18" customHeight="1">
      <c r="A125" s="21">
        <v>121</v>
      </c>
      <c r="B125" s="1" t="s">
        <v>283</v>
      </c>
      <c r="C125" s="1" t="s">
        <v>284</v>
      </c>
      <c r="D125" s="1" t="s">
        <v>2</v>
      </c>
      <c r="E125" s="21">
        <v>7</v>
      </c>
      <c r="F125" s="66">
        <v>42621</v>
      </c>
      <c r="G125" s="66">
        <v>45177</v>
      </c>
      <c r="H125" s="64">
        <f t="shared" si="5"/>
        <v>43351</v>
      </c>
      <c r="I125" s="65">
        <f t="shared" si="7"/>
        <v>43353</v>
      </c>
      <c r="J125" s="66">
        <f t="shared" si="8"/>
        <v>43353</v>
      </c>
      <c r="K125" s="74">
        <f t="shared" si="9"/>
        <v>43347</v>
      </c>
      <c r="L125" s="32">
        <v>56000000</v>
      </c>
      <c r="M125" s="30">
        <f t="shared" si="6"/>
        <v>5600000000000</v>
      </c>
      <c r="N125" s="21">
        <v>6.2</v>
      </c>
    </row>
    <row r="126" spans="1:14" ht="18" customHeight="1">
      <c r="A126" s="21">
        <v>122</v>
      </c>
      <c r="B126" s="1" t="s">
        <v>100</v>
      </c>
      <c r="C126" s="1" t="s">
        <v>116</v>
      </c>
      <c r="D126" s="1" t="s">
        <v>2</v>
      </c>
      <c r="E126" s="21">
        <v>10</v>
      </c>
      <c r="F126" s="66">
        <v>41897</v>
      </c>
      <c r="G126" s="66">
        <v>45550</v>
      </c>
      <c r="H126" s="64">
        <f t="shared" si="5"/>
        <v>43358</v>
      </c>
      <c r="I126" s="65">
        <f t="shared" si="7"/>
        <v>43360</v>
      </c>
      <c r="J126" s="66">
        <f t="shared" si="8"/>
        <v>43360</v>
      </c>
      <c r="K126" s="74">
        <f t="shared" si="9"/>
        <v>43354</v>
      </c>
      <c r="L126" s="32">
        <v>57000000</v>
      </c>
      <c r="M126" s="30">
        <f t="shared" si="6"/>
        <v>5700000000000</v>
      </c>
      <c r="N126" s="20">
        <v>7.3</v>
      </c>
    </row>
    <row r="127" spans="1:14" ht="18" customHeight="1">
      <c r="A127" s="21">
        <v>123</v>
      </c>
      <c r="B127" s="1" t="s">
        <v>285</v>
      </c>
      <c r="C127" s="1" t="s">
        <v>286</v>
      </c>
      <c r="D127" s="1" t="s">
        <v>2</v>
      </c>
      <c r="E127" s="21">
        <v>30</v>
      </c>
      <c r="F127" s="66">
        <v>42628</v>
      </c>
      <c r="G127" s="66">
        <v>53585</v>
      </c>
      <c r="H127" s="64">
        <f t="shared" si="5"/>
        <v>43358</v>
      </c>
      <c r="I127" s="65">
        <f t="shared" si="7"/>
        <v>43360</v>
      </c>
      <c r="J127" s="66">
        <f t="shared" si="8"/>
        <v>43360</v>
      </c>
      <c r="K127" s="74">
        <f t="shared" si="9"/>
        <v>43354</v>
      </c>
      <c r="L127" s="32">
        <v>74906845</v>
      </c>
      <c r="M127" s="30">
        <f t="shared" si="6"/>
        <v>7490684500000</v>
      </c>
      <c r="N127" s="21">
        <v>7.9</v>
      </c>
    </row>
    <row r="128" spans="1:14" ht="18" customHeight="1">
      <c r="A128" s="21">
        <v>124</v>
      </c>
      <c r="B128" s="1" t="s">
        <v>287</v>
      </c>
      <c r="C128" s="1" t="s">
        <v>288</v>
      </c>
      <c r="D128" s="1" t="s">
        <v>2</v>
      </c>
      <c r="E128" s="21">
        <v>15</v>
      </c>
      <c r="F128" s="66">
        <v>42628</v>
      </c>
      <c r="G128" s="66">
        <v>48106</v>
      </c>
      <c r="H128" s="64">
        <f t="shared" si="5"/>
        <v>43358</v>
      </c>
      <c r="I128" s="65">
        <f t="shared" si="7"/>
        <v>43360</v>
      </c>
      <c r="J128" s="66">
        <f t="shared" si="8"/>
        <v>43360</v>
      </c>
      <c r="K128" s="74">
        <f t="shared" si="9"/>
        <v>43354</v>
      </c>
      <c r="L128" s="32">
        <v>41600000</v>
      </c>
      <c r="M128" s="30">
        <f t="shared" si="6"/>
        <v>4160000000000</v>
      </c>
      <c r="N128" s="21">
        <v>7.4</v>
      </c>
    </row>
    <row r="129" spans="1:14" ht="18" customHeight="1">
      <c r="A129" s="21">
        <v>125</v>
      </c>
      <c r="B129" s="33" t="s">
        <v>74</v>
      </c>
      <c r="C129" s="33" t="s">
        <v>75</v>
      </c>
      <c r="D129" s="1" t="s">
        <v>2</v>
      </c>
      <c r="E129" s="21">
        <v>10</v>
      </c>
      <c r="F129" s="33" t="s">
        <v>54</v>
      </c>
      <c r="G129" s="33" t="s">
        <v>86</v>
      </c>
      <c r="H129" s="64">
        <f t="shared" si="5"/>
        <v>43373</v>
      </c>
      <c r="I129" s="65">
        <f t="shared" si="7"/>
        <v>43374</v>
      </c>
      <c r="J129" s="66">
        <f t="shared" si="8"/>
        <v>43374</v>
      </c>
      <c r="K129" s="74">
        <f t="shared" si="9"/>
        <v>43368</v>
      </c>
      <c r="L129" s="30">
        <v>14080000</v>
      </c>
      <c r="M129" s="30">
        <f t="shared" si="6"/>
        <v>1408000000000</v>
      </c>
      <c r="N129" s="16">
        <v>8.9</v>
      </c>
    </row>
    <row r="130" spans="1:14" ht="18" customHeight="1">
      <c r="A130" s="21">
        <v>126</v>
      </c>
      <c r="B130" s="1" t="s">
        <v>289</v>
      </c>
      <c r="C130" s="1" t="s">
        <v>290</v>
      </c>
      <c r="D130" s="1" t="s">
        <v>2</v>
      </c>
      <c r="E130" s="21">
        <v>10</v>
      </c>
      <c r="F130" s="66">
        <v>42649</v>
      </c>
      <c r="G130" s="66">
        <v>46301</v>
      </c>
      <c r="H130" s="64">
        <f t="shared" si="5"/>
        <v>43379</v>
      </c>
      <c r="I130" s="65">
        <f t="shared" si="7"/>
        <v>43381</v>
      </c>
      <c r="J130" s="66">
        <f t="shared" si="8"/>
        <v>43381</v>
      </c>
      <c r="K130" s="74">
        <f t="shared" si="9"/>
        <v>43375</v>
      </c>
      <c r="L130" s="32">
        <v>28250000</v>
      </c>
      <c r="M130" s="30">
        <f t="shared" si="6"/>
        <v>2825000000000</v>
      </c>
      <c r="N130" s="21">
        <v>6.2</v>
      </c>
    </row>
    <row r="131" spans="1:14" ht="18" customHeight="1">
      <c r="A131" s="21">
        <v>127</v>
      </c>
      <c r="B131" s="1" t="s">
        <v>291</v>
      </c>
      <c r="C131" s="1" t="s">
        <v>292</v>
      </c>
      <c r="D131" s="1" t="s">
        <v>2</v>
      </c>
      <c r="E131" s="21">
        <v>20</v>
      </c>
      <c r="F131" s="66">
        <v>42649</v>
      </c>
      <c r="G131" s="66">
        <v>49954</v>
      </c>
      <c r="H131" s="64">
        <f t="shared" si="5"/>
        <v>43379</v>
      </c>
      <c r="I131" s="65">
        <f t="shared" si="7"/>
        <v>43381</v>
      </c>
      <c r="J131" s="66">
        <f t="shared" si="8"/>
        <v>43381</v>
      </c>
      <c r="K131" s="74">
        <f t="shared" si="9"/>
        <v>43375</v>
      </c>
      <c r="L131" s="32">
        <v>20830000</v>
      </c>
      <c r="M131" s="30">
        <f t="shared" si="6"/>
        <v>2083000000000</v>
      </c>
      <c r="N131" s="21">
        <v>7.7</v>
      </c>
    </row>
    <row r="132" spans="1:14" ht="18" customHeight="1">
      <c r="A132" s="21">
        <v>128</v>
      </c>
      <c r="B132" s="33" t="s">
        <v>56</v>
      </c>
      <c r="C132" s="33" t="s">
        <v>57</v>
      </c>
      <c r="D132" s="1" t="s">
        <v>2</v>
      </c>
      <c r="E132" s="21">
        <v>10</v>
      </c>
      <c r="F132" s="33" t="s">
        <v>55</v>
      </c>
      <c r="G132" s="33" t="s">
        <v>58</v>
      </c>
      <c r="H132" s="64">
        <f t="shared" si="5"/>
        <v>43384</v>
      </c>
      <c r="I132" s="65">
        <f t="shared" si="7"/>
        <v>43384</v>
      </c>
      <c r="J132" s="66">
        <f t="shared" si="8"/>
        <v>43384</v>
      </c>
      <c r="K132" s="74">
        <f t="shared" si="9"/>
        <v>43378</v>
      </c>
      <c r="L132" s="30">
        <v>6000000</v>
      </c>
      <c r="M132" s="30">
        <f t="shared" si="6"/>
        <v>600000000000</v>
      </c>
      <c r="N132" s="16">
        <v>10.8</v>
      </c>
    </row>
    <row r="133" spans="1:14" ht="18" customHeight="1">
      <c r="A133" s="21">
        <v>129</v>
      </c>
      <c r="B133" s="1" t="s">
        <v>358</v>
      </c>
      <c r="C133" s="1" t="s">
        <v>359</v>
      </c>
      <c r="D133" s="27" t="s">
        <v>2</v>
      </c>
      <c r="E133" s="21">
        <v>5</v>
      </c>
      <c r="F133" s="66">
        <v>43020</v>
      </c>
      <c r="G133" s="66">
        <v>44846</v>
      </c>
      <c r="H133" s="64">
        <f aca="true" t="shared" si="10" ref="H133:H157">DATE(2018,MONTH(G133),DAY(G133))</f>
        <v>43385</v>
      </c>
      <c r="I133" s="65">
        <f t="shared" si="7"/>
        <v>43385</v>
      </c>
      <c r="J133" s="66">
        <f t="shared" si="8"/>
        <v>43385</v>
      </c>
      <c r="K133" s="74">
        <f t="shared" si="9"/>
        <v>43381</v>
      </c>
      <c r="L133" s="32">
        <v>28090000</v>
      </c>
      <c r="M133" s="30">
        <f aca="true" t="shared" si="11" ref="M133:M157">+L133*100000</f>
        <v>2809000000000</v>
      </c>
      <c r="N133" s="21">
        <v>4.5</v>
      </c>
    </row>
    <row r="134" spans="1:14" ht="18" customHeight="1">
      <c r="A134" s="21">
        <v>130</v>
      </c>
      <c r="B134" s="1" t="s">
        <v>293</v>
      </c>
      <c r="C134" s="1" t="s">
        <v>294</v>
      </c>
      <c r="D134" s="1" t="s">
        <v>2</v>
      </c>
      <c r="E134" s="21">
        <v>30</v>
      </c>
      <c r="F134" s="66">
        <v>42656</v>
      </c>
      <c r="G134" s="66">
        <v>53613</v>
      </c>
      <c r="H134" s="64">
        <f t="shared" si="10"/>
        <v>43386</v>
      </c>
      <c r="I134" s="65">
        <f aca="true" t="shared" si="12" ref="I134:I157">IF(WEEKDAY(H134)=7,H134+2,IF(WEEKDAY(H134)=1,H134+1,H134))</f>
        <v>43388</v>
      </c>
      <c r="J134" s="66">
        <f aca="true" t="shared" si="13" ref="J134:J157">+I134</f>
        <v>43388</v>
      </c>
      <c r="K134" s="74">
        <f t="shared" si="9"/>
        <v>43382</v>
      </c>
      <c r="L134" s="32">
        <v>73751000</v>
      </c>
      <c r="M134" s="30">
        <f t="shared" si="11"/>
        <v>7375100000000</v>
      </c>
      <c r="N134" s="21">
        <v>7.9</v>
      </c>
    </row>
    <row r="135" spans="1:14" ht="18" customHeight="1">
      <c r="A135" s="21">
        <v>131</v>
      </c>
      <c r="B135" s="1" t="s">
        <v>101</v>
      </c>
      <c r="C135" s="23" t="s">
        <v>117</v>
      </c>
      <c r="D135" s="1" t="s">
        <v>2</v>
      </c>
      <c r="E135" s="21">
        <v>15</v>
      </c>
      <c r="F135" s="66">
        <v>41927</v>
      </c>
      <c r="G135" s="66">
        <v>47406</v>
      </c>
      <c r="H135" s="64">
        <f t="shared" si="10"/>
        <v>43388</v>
      </c>
      <c r="I135" s="65">
        <f t="shared" si="12"/>
        <v>43388</v>
      </c>
      <c r="J135" s="66">
        <f t="shared" si="13"/>
        <v>43388</v>
      </c>
      <c r="K135" s="74">
        <f t="shared" si="9"/>
        <v>43382</v>
      </c>
      <c r="L135" s="32">
        <v>30080000</v>
      </c>
      <c r="M135" s="30">
        <f t="shared" si="11"/>
        <v>3008000000000</v>
      </c>
      <c r="N135" s="20">
        <v>7</v>
      </c>
    </row>
    <row r="136" spans="1:14" ht="18" customHeight="1">
      <c r="A136" s="21">
        <v>132</v>
      </c>
      <c r="B136" s="1" t="s">
        <v>102</v>
      </c>
      <c r="C136" s="23" t="s">
        <v>118</v>
      </c>
      <c r="D136" s="1" t="s">
        <v>2</v>
      </c>
      <c r="E136" s="21">
        <v>10</v>
      </c>
      <c r="F136" s="66">
        <v>41927</v>
      </c>
      <c r="G136" s="66">
        <v>45580</v>
      </c>
      <c r="H136" s="64">
        <f t="shared" si="10"/>
        <v>43388</v>
      </c>
      <c r="I136" s="65">
        <f t="shared" si="12"/>
        <v>43388</v>
      </c>
      <c r="J136" s="66">
        <f t="shared" si="13"/>
        <v>43388</v>
      </c>
      <c r="K136" s="74">
        <f t="shared" si="9"/>
        <v>43382</v>
      </c>
      <c r="L136" s="32">
        <v>37560000</v>
      </c>
      <c r="M136" s="30">
        <f t="shared" si="11"/>
        <v>3756000000000</v>
      </c>
      <c r="N136" s="20">
        <v>6.1</v>
      </c>
    </row>
    <row r="137" spans="1:14" ht="18" customHeight="1">
      <c r="A137" s="21">
        <v>133</v>
      </c>
      <c r="B137" s="33" t="s">
        <v>60</v>
      </c>
      <c r="C137" s="33" t="s">
        <v>61</v>
      </c>
      <c r="D137" s="1" t="s">
        <v>2</v>
      </c>
      <c r="E137" s="21">
        <v>10</v>
      </c>
      <c r="F137" s="33" t="s">
        <v>59</v>
      </c>
      <c r="G137" s="33" t="s">
        <v>62</v>
      </c>
      <c r="H137" s="64">
        <f t="shared" si="10"/>
        <v>43391</v>
      </c>
      <c r="I137" s="65">
        <f t="shared" si="12"/>
        <v>43391</v>
      </c>
      <c r="J137" s="66">
        <f t="shared" si="13"/>
        <v>43391</v>
      </c>
      <c r="K137" s="74">
        <f aca="true" t="shared" si="14" ref="K137:K157">IF(WEEKDAY(I137)=6,I137-4,I137-6)</f>
        <v>43385</v>
      </c>
      <c r="L137" s="30">
        <v>17299300</v>
      </c>
      <c r="M137" s="30">
        <f t="shared" si="11"/>
        <v>1729930000000</v>
      </c>
      <c r="N137" s="16">
        <v>10.8</v>
      </c>
    </row>
    <row r="138" spans="1:14" ht="18" customHeight="1">
      <c r="A138" s="21">
        <v>134</v>
      </c>
      <c r="B138" s="1" t="s">
        <v>360</v>
      </c>
      <c r="C138" s="23" t="s">
        <v>361</v>
      </c>
      <c r="D138" s="27" t="s">
        <v>2</v>
      </c>
      <c r="E138" s="21">
        <v>7</v>
      </c>
      <c r="F138" s="66">
        <v>43027</v>
      </c>
      <c r="G138" s="66">
        <v>45584</v>
      </c>
      <c r="H138" s="64">
        <f t="shared" si="10"/>
        <v>43392</v>
      </c>
      <c r="I138" s="65">
        <f t="shared" si="12"/>
        <v>43392</v>
      </c>
      <c r="J138" s="66">
        <f t="shared" si="13"/>
        <v>43392</v>
      </c>
      <c r="K138" s="74">
        <f t="shared" si="14"/>
        <v>43388</v>
      </c>
      <c r="L138" s="32">
        <v>17840000</v>
      </c>
      <c r="M138" s="30">
        <f t="shared" si="11"/>
        <v>1784000000000</v>
      </c>
      <c r="N138" s="21">
        <v>4.8</v>
      </c>
    </row>
    <row r="139" spans="1:14" ht="18" customHeight="1">
      <c r="A139" s="21">
        <v>135</v>
      </c>
      <c r="B139" s="1" t="s">
        <v>161</v>
      </c>
      <c r="C139" s="1" t="s">
        <v>175</v>
      </c>
      <c r="D139" s="1" t="s">
        <v>2</v>
      </c>
      <c r="E139" s="21">
        <v>5</v>
      </c>
      <c r="F139" s="66">
        <v>42299</v>
      </c>
      <c r="G139" s="66">
        <v>44126</v>
      </c>
      <c r="H139" s="64">
        <f t="shared" si="10"/>
        <v>43395</v>
      </c>
      <c r="I139" s="65">
        <f t="shared" si="12"/>
        <v>43395</v>
      </c>
      <c r="J139" s="66">
        <f t="shared" si="13"/>
        <v>43395</v>
      </c>
      <c r="K139" s="74">
        <f t="shared" si="14"/>
        <v>43389</v>
      </c>
      <c r="L139" s="30">
        <v>72200000</v>
      </c>
      <c r="M139" s="30">
        <f t="shared" si="11"/>
        <v>7220000000000</v>
      </c>
      <c r="N139" s="22">
        <v>6.6</v>
      </c>
    </row>
    <row r="140" spans="1:14" ht="18" customHeight="1">
      <c r="A140" s="21">
        <v>136</v>
      </c>
      <c r="B140" s="1" t="s">
        <v>171</v>
      </c>
      <c r="C140" s="1" t="s">
        <v>176</v>
      </c>
      <c r="D140" s="1" t="s">
        <v>196</v>
      </c>
      <c r="E140" s="21">
        <v>20</v>
      </c>
      <c r="F140" s="66">
        <v>42306</v>
      </c>
      <c r="G140" s="66">
        <v>49611</v>
      </c>
      <c r="H140" s="64">
        <f t="shared" si="10"/>
        <v>43402</v>
      </c>
      <c r="I140" s="65">
        <f t="shared" si="12"/>
        <v>43402</v>
      </c>
      <c r="J140" s="66">
        <f t="shared" si="13"/>
        <v>43402</v>
      </c>
      <c r="K140" s="74">
        <f t="shared" si="14"/>
        <v>43396</v>
      </c>
      <c r="L140" s="30">
        <v>16000000</v>
      </c>
      <c r="M140" s="30">
        <f t="shared" si="11"/>
        <v>1600000000000</v>
      </c>
      <c r="N140" s="22">
        <v>7.75</v>
      </c>
    </row>
    <row r="141" spans="1:14" ht="18" customHeight="1">
      <c r="A141" s="21">
        <v>137</v>
      </c>
      <c r="B141" s="1" t="s">
        <v>119</v>
      </c>
      <c r="C141" s="23" t="s">
        <v>120</v>
      </c>
      <c r="D141" s="1" t="s">
        <v>2</v>
      </c>
      <c r="E141" s="21">
        <v>5</v>
      </c>
      <c r="F141" s="66">
        <v>41943</v>
      </c>
      <c r="G141" s="66">
        <v>43769</v>
      </c>
      <c r="H141" s="64">
        <f t="shared" si="10"/>
        <v>43404</v>
      </c>
      <c r="I141" s="65">
        <f t="shared" si="12"/>
        <v>43404</v>
      </c>
      <c r="J141" s="66">
        <f t="shared" si="13"/>
        <v>43404</v>
      </c>
      <c r="K141" s="74">
        <f t="shared" si="14"/>
        <v>43398</v>
      </c>
      <c r="L141" s="32">
        <v>77520000</v>
      </c>
      <c r="M141" s="30">
        <f t="shared" si="11"/>
        <v>7752000000000</v>
      </c>
      <c r="N141" s="20">
        <v>5</v>
      </c>
    </row>
    <row r="142" spans="1:14" ht="18" customHeight="1">
      <c r="A142" s="21">
        <v>138</v>
      </c>
      <c r="B142" s="1" t="s">
        <v>362</v>
      </c>
      <c r="C142" s="1" t="s">
        <v>363</v>
      </c>
      <c r="D142" s="27" t="s">
        <v>2</v>
      </c>
      <c r="E142" s="21">
        <v>10</v>
      </c>
      <c r="F142" s="66">
        <v>43041</v>
      </c>
      <c r="G142" s="66">
        <v>46693</v>
      </c>
      <c r="H142" s="64">
        <f t="shared" si="10"/>
        <v>43406</v>
      </c>
      <c r="I142" s="65">
        <f t="shared" si="12"/>
        <v>43406</v>
      </c>
      <c r="J142" s="66">
        <f t="shared" si="13"/>
        <v>43406</v>
      </c>
      <c r="K142" s="74">
        <f t="shared" si="14"/>
        <v>43402</v>
      </c>
      <c r="L142" s="32">
        <v>29300000</v>
      </c>
      <c r="M142" s="30">
        <f t="shared" si="11"/>
        <v>2930000000000</v>
      </c>
      <c r="N142" s="21">
        <v>5.4</v>
      </c>
    </row>
    <row r="143" spans="1:14" ht="18" customHeight="1">
      <c r="A143" s="21">
        <v>139</v>
      </c>
      <c r="B143" s="1" t="s">
        <v>162</v>
      </c>
      <c r="C143" s="1" t="s">
        <v>177</v>
      </c>
      <c r="D143" s="1" t="s">
        <v>2</v>
      </c>
      <c r="E143" s="21">
        <v>5</v>
      </c>
      <c r="F143" s="66">
        <v>42313</v>
      </c>
      <c r="G143" s="66">
        <v>44140</v>
      </c>
      <c r="H143" s="64">
        <f t="shared" si="10"/>
        <v>43409</v>
      </c>
      <c r="I143" s="65">
        <f t="shared" si="12"/>
        <v>43409</v>
      </c>
      <c r="J143" s="66">
        <f t="shared" si="13"/>
        <v>43409</v>
      </c>
      <c r="K143" s="74">
        <f t="shared" si="14"/>
        <v>43403</v>
      </c>
      <c r="L143" s="30">
        <v>79480000</v>
      </c>
      <c r="M143" s="30">
        <f t="shared" si="11"/>
        <v>7948000000000</v>
      </c>
      <c r="N143" s="22">
        <v>6.5</v>
      </c>
    </row>
    <row r="144" spans="1:14" ht="18" customHeight="1">
      <c r="A144" s="21">
        <v>140</v>
      </c>
      <c r="B144" s="1" t="s">
        <v>163</v>
      </c>
      <c r="C144" s="23" t="s">
        <v>178</v>
      </c>
      <c r="D144" s="19" t="s">
        <v>2</v>
      </c>
      <c r="E144" s="21">
        <v>5</v>
      </c>
      <c r="F144" s="66">
        <v>42318</v>
      </c>
      <c r="G144" s="66">
        <v>44145</v>
      </c>
      <c r="H144" s="64">
        <f t="shared" si="10"/>
        <v>43414</v>
      </c>
      <c r="I144" s="65">
        <f t="shared" si="12"/>
        <v>43416</v>
      </c>
      <c r="J144" s="66">
        <f t="shared" si="13"/>
        <v>43416</v>
      </c>
      <c r="K144" s="74">
        <f t="shared" si="14"/>
        <v>43410</v>
      </c>
      <c r="L144" s="30">
        <v>46500000</v>
      </c>
      <c r="M144" s="30">
        <f t="shared" si="11"/>
        <v>4650000000000</v>
      </c>
      <c r="N144" s="22">
        <v>6.6</v>
      </c>
    </row>
    <row r="145" spans="1:14" ht="18" customHeight="1">
      <c r="A145" s="21">
        <v>141</v>
      </c>
      <c r="B145" s="1" t="s">
        <v>164</v>
      </c>
      <c r="C145" s="23" t="s">
        <v>179</v>
      </c>
      <c r="D145" s="19" t="s">
        <v>2</v>
      </c>
      <c r="E145" s="21">
        <v>5</v>
      </c>
      <c r="F145" s="66">
        <v>42320</v>
      </c>
      <c r="G145" s="66">
        <v>44147</v>
      </c>
      <c r="H145" s="64">
        <f t="shared" si="10"/>
        <v>43416</v>
      </c>
      <c r="I145" s="65">
        <f t="shared" si="12"/>
        <v>43416</v>
      </c>
      <c r="J145" s="66">
        <f t="shared" si="13"/>
        <v>43416</v>
      </c>
      <c r="K145" s="74">
        <f t="shared" si="14"/>
        <v>43410</v>
      </c>
      <c r="L145" s="30">
        <v>71850000</v>
      </c>
      <c r="M145" s="30">
        <f t="shared" si="11"/>
        <v>7185000000000</v>
      </c>
      <c r="N145" s="22">
        <v>6.6</v>
      </c>
    </row>
    <row r="146" spans="1:14" ht="18" customHeight="1">
      <c r="A146" s="21">
        <v>142</v>
      </c>
      <c r="B146" s="1" t="s">
        <v>121</v>
      </c>
      <c r="C146" s="23" t="s">
        <v>122</v>
      </c>
      <c r="D146" s="37" t="s">
        <v>2</v>
      </c>
      <c r="E146" s="21">
        <v>10</v>
      </c>
      <c r="F146" s="66">
        <v>41958</v>
      </c>
      <c r="G146" s="66">
        <v>45611</v>
      </c>
      <c r="H146" s="64">
        <f t="shared" si="10"/>
        <v>43419</v>
      </c>
      <c r="I146" s="65">
        <f t="shared" si="12"/>
        <v>43419</v>
      </c>
      <c r="J146" s="66">
        <f t="shared" si="13"/>
        <v>43419</v>
      </c>
      <c r="K146" s="74">
        <f t="shared" si="14"/>
        <v>43413</v>
      </c>
      <c r="L146" s="32">
        <v>2000000</v>
      </c>
      <c r="M146" s="30">
        <f t="shared" si="11"/>
        <v>200000000000</v>
      </c>
      <c r="N146" s="20">
        <v>6.4</v>
      </c>
    </row>
    <row r="147" spans="1:14" ht="18" customHeight="1">
      <c r="A147" s="21">
        <v>143</v>
      </c>
      <c r="B147" s="1" t="s">
        <v>165</v>
      </c>
      <c r="C147" s="1" t="s">
        <v>180</v>
      </c>
      <c r="D147" s="19" t="s">
        <v>2</v>
      </c>
      <c r="E147" s="21">
        <v>3</v>
      </c>
      <c r="F147" s="66">
        <v>42327</v>
      </c>
      <c r="G147" s="66">
        <v>43423</v>
      </c>
      <c r="H147" s="64">
        <f t="shared" si="10"/>
        <v>43423</v>
      </c>
      <c r="I147" s="65">
        <f t="shared" si="12"/>
        <v>43423</v>
      </c>
      <c r="J147" s="66">
        <f t="shared" si="13"/>
        <v>43423</v>
      </c>
      <c r="K147" s="74">
        <f t="shared" si="14"/>
        <v>43417</v>
      </c>
      <c r="L147" s="30">
        <v>70000000</v>
      </c>
      <c r="M147" s="30">
        <f t="shared" si="11"/>
        <v>7000000000000</v>
      </c>
      <c r="N147" s="22">
        <v>5.9</v>
      </c>
    </row>
    <row r="148" spans="1:14" ht="18" customHeight="1">
      <c r="A148" s="21">
        <v>144</v>
      </c>
      <c r="B148" s="1" t="s">
        <v>295</v>
      </c>
      <c r="C148" s="1" t="s">
        <v>296</v>
      </c>
      <c r="D148" s="19" t="s">
        <v>2</v>
      </c>
      <c r="E148" s="21">
        <v>5</v>
      </c>
      <c r="F148" s="66">
        <v>42698</v>
      </c>
      <c r="G148" s="66">
        <v>44524</v>
      </c>
      <c r="H148" s="64">
        <f t="shared" si="10"/>
        <v>43428</v>
      </c>
      <c r="I148" s="65">
        <f t="shared" si="12"/>
        <v>43430</v>
      </c>
      <c r="J148" s="66">
        <f t="shared" si="13"/>
        <v>43430</v>
      </c>
      <c r="K148" s="74">
        <f t="shared" si="14"/>
        <v>43424</v>
      </c>
      <c r="L148" s="30">
        <v>75759000</v>
      </c>
      <c r="M148" s="30">
        <f t="shared" si="11"/>
        <v>7575900000000</v>
      </c>
      <c r="N148" s="22">
        <v>5.2</v>
      </c>
    </row>
    <row r="149" spans="1:14" ht="18" customHeight="1">
      <c r="A149" s="21">
        <v>145</v>
      </c>
      <c r="B149" s="1" t="s">
        <v>166</v>
      </c>
      <c r="C149" s="1" t="s">
        <v>181</v>
      </c>
      <c r="D149" s="19" t="s">
        <v>2</v>
      </c>
      <c r="E149" s="21">
        <v>3</v>
      </c>
      <c r="F149" s="66">
        <v>42334</v>
      </c>
      <c r="G149" s="66">
        <v>43430</v>
      </c>
      <c r="H149" s="64">
        <f t="shared" si="10"/>
        <v>43430</v>
      </c>
      <c r="I149" s="65">
        <f t="shared" si="12"/>
        <v>43430</v>
      </c>
      <c r="J149" s="66">
        <f t="shared" si="13"/>
        <v>43430</v>
      </c>
      <c r="K149" s="74">
        <f t="shared" si="14"/>
        <v>43424</v>
      </c>
      <c r="L149" s="30">
        <v>78000000</v>
      </c>
      <c r="M149" s="30">
        <f t="shared" si="11"/>
        <v>7800000000000</v>
      </c>
      <c r="N149" s="22">
        <v>5.8</v>
      </c>
    </row>
    <row r="150" spans="1:14" ht="18" customHeight="1">
      <c r="A150" s="21">
        <v>146</v>
      </c>
      <c r="B150" s="1" t="s">
        <v>197</v>
      </c>
      <c r="C150" s="1" t="s">
        <v>198</v>
      </c>
      <c r="D150" s="19" t="s">
        <v>196</v>
      </c>
      <c r="E150" s="21">
        <v>5</v>
      </c>
      <c r="F150" s="66">
        <v>42338</v>
      </c>
      <c r="G150" s="66">
        <v>44165</v>
      </c>
      <c r="H150" s="64">
        <f t="shared" si="10"/>
        <v>43434</v>
      </c>
      <c r="I150" s="65">
        <f t="shared" si="12"/>
        <v>43434</v>
      </c>
      <c r="J150" s="66">
        <f t="shared" si="13"/>
        <v>43434</v>
      </c>
      <c r="K150" s="74">
        <f t="shared" si="14"/>
        <v>43430</v>
      </c>
      <c r="L150" s="32">
        <v>15000000</v>
      </c>
      <c r="M150" s="30">
        <f t="shared" si="11"/>
        <v>1500000000000</v>
      </c>
      <c r="N150" s="22">
        <v>6.6</v>
      </c>
    </row>
    <row r="151" spans="1:14" ht="18" customHeight="1">
      <c r="A151" s="21">
        <v>147</v>
      </c>
      <c r="B151" s="1" t="s">
        <v>167</v>
      </c>
      <c r="C151" s="1" t="s">
        <v>182</v>
      </c>
      <c r="D151" s="19" t="s">
        <v>2</v>
      </c>
      <c r="E151" s="21">
        <v>3</v>
      </c>
      <c r="F151" s="66">
        <v>42341</v>
      </c>
      <c r="G151" s="66">
        <v>43437</v>
      </c>
      <c r="H151" s="64">
        <f t="shared" si="10"/>
        <v>43437</v>
      </c>
      <c r="I151" s="65">
        <f t="shared" si="12"/>
        <v>43437</v>
      </c>
      <c r="J151" s="66">
        <f t="shared" si="13"/>
        <v>43437</v>
      </c>
      <c r="K151" s="74">
        <f t="shared" si="14"/>
        <v>43431</v>
      </c>
      <c r="L151" s="30">
        <v>91000000</v>
      </c>
      <c r="M151" s="30">
        <f t="shared" si="11"/>
        <v>9100000000000</v>
      </c>
      <c r="N151" s="22">
        <v>5.8</v>
      </c>
    </row>
    <row r="152" spans="1:14" ht="18" customHeight="1">
      <c r="A152" s="21">
        <v>148</v>
      </c>
      <c r="B152" s="33" t="s">
        <v>76</v>
      </c>
      <c r="C152" s="33" t="s">
        <v>77</v>
      </c>
      <c r="D152" s="33" t="s">
        <v>2</v>
      </c>
      <c r="E152" s="34">
        <v>5</v>
      </c>
      <c r="F152" s="33" t="s">
        <v>63</v>
      </c>
      <c r="G152" s="33" t="s">
        <v>85</v>
      </c>
      <c r="H152" s="64">
        <f t="shared" si="10"/>
        <v>43449</v>
      </c>
      <c r="I152" s="65">
        <f t="shared" si="12"/>
        <v>43451</v>
      </c>
      <c r="J152" s="66">
        <f t="shared" si="13"/>
        <v>43451</v>
      </c>
      <c r="K152" s="74">
        <f t="shared" si="14"/>
        <v>43445</v>
      </c>
      <c r="L152" s="30">
        <v>29577827</v>
      </c>
      <c r="M152" s="30">
        <f t="shared" si="11"/>
        <v>2957782700000</v>
      </c>
      <c r="N152" s="16">
        <v>8.5</v>
      </c>
    </row>
    <row r="153" spans="1:14" ht="18" customHeight="1">
      <c r="A153" s="21">
        <v>149</v>
      </c>
      <c r="B153" s="1" t="s">
        <v>199</v>
      </c>
      <c r="C153" s="1" t="s">
        <v>200</v>
      </c>
      <c r="D153" s="19" t="s">
        <v>196</v>
      </c>
      <c r="E153" s="21">
        <v>5</v>
      </c>
      <c r="F153" s="66">
        <v>42353</v>
      </c>
      <c r="G153" s="66">
        <v>44180</v>
      </c>
      <c r="H153" s="64">
        <f t="shared" si="10"/>
        <v>43449</v>
      </c>
      <c r="I153" s="65">
        <f t="shared" si="12"/>
        <v>43451</v>
      </c>
      <c r="J153" s="66">
        <f t="shared" si="13"/>
        <v>43451</v>
      </c>
      <c r="K153" s="74">
        <f t="shared" si="14"/>
        <v>43445</v>
      </c>
      <c r="L153" s="32">
        <v>20000000</v>
      </c>
      <c r="M153" s="30">
        <f t="shared" si="11"/>
        <v>2000000000000</v>
      </c>
      <c r="N153" s="22">
        <v>6.6</v>
      </c>
    </row>
    <row r="154" spans="1:14" ht="18" customHeight="1">
      <c r="A154" s="21">
        <v>150</v>
      </c>
      <c r="B154" s="1" t="s">
        <v>189</v>
      </c>
      <c r="C154" s="23" t="s">
        <v>190</v>
      </c>
      <c r="D154" s="19" t="s">
        <v>2</v>
      </c>
      <c r="E154" s="21">
        <v>3</v>
      </c>
      <c r="F154" s="66">
        <v>42366</v>
      </c>
      <c r="G154" s="66">
        <v>43462</v>
      </c>
      <c r="H154" s="64">
        <f t="shared" si="10"/>
        <v>43462</v>
      </c>
      <c r="I154" s="65">
        <f t="shared" si="12"/>
        <v>43462</v>
      </c>
      <c r="J154" s="66">
        <f t="shared" si="13"/>
        <v>43462</v>
      </c>
      <c r="K154" s="74">
        <f t="shared" si="14"/>
        <v>43458</v>
      </c>
      <c r="L154" s="32">
        <v>20000000</v>
      </c>
      <c r="M154" s="30">
        <f t="shared" si="11"/>
        <v>2000000000000</v>
      </c>
      <c r="N154" s="22">
        <v>0</v>
      </c>
    </row>
    <row r="155" spans="1:14" ht="18" customHeight="1">
      <c r="A155" s="21">
        <v>151</v>
      </c>
      <c r="B155" s="1" t="s">
        <v>191</v>
      </c>
      <c r="C155" s="23" t="s">
        <v>192</v>
      </c>
      <c r="D155" s="19" t="s">
        <v>2</v>
      </c>
      <c r="E155" s="21">
        <v>3</v>
      </c>
      <c r="F155" s="66">
        <v>42368</v>
      </c>
      <c r="G155" s="66">
        <v>43464</v>
      </c>
      <c r="H155" s="64">
        <f t="shared" si="10"/>
        <v>43464</v>
      </c>
      <c r="I155" s="65">
        <f t="shared" si="12"/>
        <v>43465</v>
      </c>
      <c r="J155" s="66">
        <f t="shared" si="13"/>
        <v>43465</v>
      </c>
      <c r="K155" s="74">
        <f t="shared" si="14"/>
        <v>43459</v>
      </c>
      <c r="L155" s="32">
        <v>78000000</v>
      </c>
      <c r="M155" s="30">
        <f t="shared" si="11"/>
        <v>7800000000000</v>
      </c>
      <c r="N155" s="16">
        <v>5.7</v>
      </c>
    </row>
    <row r="156" spans="1:14" ht="18" customHeight="1">
      <c r="A156" s="21">
        <v>152</v>
      </c>
      <c r="B156" s="1" t="s">
        <v>194</v>
      </c>
      <c r="C156" s="1" t="s">
        <v>195</v>
      </c>
      <c r="D156" s="19" t="s">
        <v>196</v>
      </c>
      <c r="E156" s="21">
        <v>30</v>
      </c>
      <c r="F156" s="66">
        <v>42368</v>
      </c>
      <c r="G156" s="66">
        <v>53326</v>
      </c>
      <c r="H156" s="64">
        <f t="shared" si="10"/>
        <v>43464</v>
      </c>
      <c r="I156" s="65">
        <f t="shared" si="12"/>
        <v>43465</v>
      </c>
      <c r="J156" s="66">
        <f t="shared" si="13"/>
        <v>43465</v>
      </c>
      <c r="K156" s="74">
        <f t="shared" si="14"/>
        <v>43459</v>
      </c>
      <c r="L156" s="32">
        <f>39000000+25727400</f>
        <v>64727400</v>
      </c>
      <c r="M156" s="30">
        <f t="shared" si="11"/>
        <v>6472740000000</v>
      </c>
      <c r="N156" s="22">
        <v>8</v>
      </c>
    </row>
    <row r="157" spans="1:14" ht="18" customHeight="1">
      <c r="A157" s="39">
        <v>153</v>
      </c>
      <c r="B157" s="38" t="s">
        <v>201</v>
      </c>
      <c r="C157" s="38" t="s">
        <v>202</v>
      </c>
      <c r="D157" s="56" t="s">
        <v>196</v>
      </c>
      <c r="E157" s="39">
        <v>5</v>
      </c>
      <c r="F157" s="67">
        <v>42368</v>
      </c>
      <c r="G157" s="67">
        <v>44195</v>
      </c>
      <c r="H157" s="68">
        <f t="shared" si="10"/>
        <v>43464</v>
      </c>
      <c r="I157" s="69">
        <f t="shared" si="12"/>
        <v>43465</v>
      </c>
      <c r="J157" s="67">
        <f t="shared" si="13"/>
        <v>43465</v>
      </c>
      <c r="K157" s="75">
        <f t="shared" si="14"/>
        <v>43459</v>
      </c>
      <c r="L157" s="57">
        <v>15000000</v>
      </c>
      <c r="M157" s="40">
        <f t="shared" si="11"/>
        <v>1500000000000</v>
      </c>
      <c r="N157" s="58">
        <v>6.6</v>
      </c>
    </row>
    <row r="158" spans="1:15" ht="22.5" customHeight="1">
      <c r="A158" s="42"/>
      <c r="B158" s="255" t="s">
        <v>128</v>
      </c>
      <c r="C158" s="256"/>
      <c r="D158" s="256"/>
      <c r="E158" s="256"/>
      <c r="F158" s="256"/>
      <c r="G158" s="70"/>
      <c r="H158" s="70"/>
      <c r="I158" s="70"/>
      <c r="J158" s="70"/>
      <c r="K158" s="70"/>
      <c r="L158" s="43">
        <f>SUM(L5:L157)</f>
        <v>8091409109</v>
      </c>
      <c r="M158" s="43">
        <f>SUM(M5:M157)</f>
        <v>809140910900000</v>
      </c>
      <c r="N158" s="43"/>
      <c r="O158" s="9"/>
    </row>
    <row r="159" spans="1:15" ht="13.5" customHeight="1">
      <c r="A159" s="257"/>
      <c r="B159" s="257"/>
      <c r="C159" s="257"/>
      <c r="D159" s="257"/>
      <c r="E159" s="257"/>
      <c r="F159" s="257"/>
      <c r="G159" s="257"/>
      <c r="H159" s="257"/>
      <c r="I159" s="257"/>
      <c r="J159" s="257"/>
      <c r="K159" s="257"/>
      <c r="L159" s="257"/>
      <c r="M159" s="257"/>
      <c r="N159" s="257"/>
      <c r="O159" s="9"/>
    </row>
    <row r="160" spans="1:16" ht="13.5" customHeight="1">
      <c r="A160" s="44"/>
      <c r="D160" s="44"/>
      <c r="E160" s="45"/>
      <c r="F160" s="71"/>
      <c r="G160" s="71"/>
      <c r="H160" s="71"/>
      <c r="I160" s="71"/>
      <c r="J160" s="71"/>
      <c r="K160" s="71"/>
      <c r="L160" s="46"/>
      <c r="M160" s="46"/>
      <c r="N160" s="47"/>
      <c r="O160" s="9"/>
      <c r="P160" s="9"/>
    </row>
    <row r="161" spans="1:16" ht="9.75" customHeight="1">
      <c r="A161" s="44"/>
      <c r="D161" s="44"/>
      <c r="E161" s="45"/>
      <c r="F161" s="71"/>
      <c r="G161" s="71"/>
      <c r="H161" s="71"/>
      <c r="I161" s="71"/>
      <c r="J161" s="71"/>
      <c r="K161" s="71"/>
      <c r="L161" s="46"/>
      <c r="M161" s="46"/>
      <c r="N161" s="47"/>
      <c r="O161" s="9"/>
      <c r="P161" s="9"/>
    </row>
    <row r="162" spans="1:16" s="5" customFormat="1" ht="30.75" customHeight="1">
      <c r="A162" s="245" t="s">
        <v>367</v>
      </c>
      <c r="B162" s="245"/>
      <c r="C162" s="245"/>
      <c r="D162" s="76"/>
      <c r="E162" s="77"/>
      <c r="F162" s="76"/>
      <c r="G162" s="76"/>
      <c r="H162" s="76"/>
      <c r="I162" s="76"/>
      <c r="J162" s="78"/>
      <c r="K162" s="78"/>
      <c r="L162" s="11"/>
      <c r="M162" s="12"/>
      <c r="N162" s="13"/>
      <c r="O162" s="6"/>
      <c r="P162" s="6"/>
    </row>
    <row r="163" spans="1:16" s="5" customFormat="1" ht="15" customHeight="1">
      <c r="A163" s="245"/>
      <c r="B163" s="245"/>
      <c r="C163" s="245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6"/>
      <c r="P163" s="6"/>
    </row>
    <row r="164" spans="1:16" s="5" customFormat="1" ht="15" customHeight="1">
      <c r="A164" s="80"/>
      <c r="B164" s="80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6"/>
      <c r="P164" s="6"/>
    </row>
    <row r="165" spans="1:16" s="5" customFormat="1" ht="28.5" customHeight="1">
      <c r="A165" s="81"/>
      <c r="B165" s="82"/>
      <c r="C165" s="83" t="s">
        <v>123</v>
      </c>
      <c r="D165" s="83"/>
      <c r="E165" s="83"/>
      <c r="F165" s="83"/>
      <c r="G165" s="251" t="s">
        <v>124</v>
      </c>
      <c r="H165" s="251"/>
      <c r="I165" s="251"/>
      <c r="J165" s="83"/>
      <c r="K165" s="83"/>
      <c r="L165" s="253" t="s">
        <v>125</v>
      </c>
      <c r="M165" s="253"/>
      <c r="N165" s="253"/>
      <c r="O165" s="6"/>
      <c r="P165" s="6"/>
    </row>
    <row r="166" spans="1:16" s="5" customFormat="1" ht="21.75" customHeight="1">
      <c r="A166" s="81"/>
      <c r="B166" s="82"/>
      <c r="C166" s="84"/>
      <c r="D166" s="85"/>
      <c r="E166" s="86"/>
      <c r="F166" s="86"/>
      <c r="G166" s="85"/>
      <c r="H166" s="85"/>
      <c r="I166" s="85"/>
      <c r="J166" s="85"/>
      <c r="K166" s="87"/>
      <c r="L166" s="88"/>
      <c r="M166" s="88"/>
      <c r="N166" s="88"/>
      <c r="O166" s="6"/>
      <c r="P166" s="6"/>
    </row>
    <row r="167" spans="1:16" s="5" customFormat="1" ht="15" customHeight="1">
      <c r="A167" s="81"/>
      <c r="B167" s="82"/>
      <c r="C167" s="84"/>
      <c r="D167" s="85"/>
      <c r="E167" s="86"/>
      <c r="F167" s="86"/>
      <c r="G167" s="85"/>
      <c r="H167" s="85"/>
      <c r="I167" s="85"/>
      <c r="J167" s="85"/>
      <c r="K167" s="87"/>
      <c r="L167" s="88"/>
      <c r="M167" s="88"/>
      <c r="N167" s="88"/>
      <c r="O167" s="6"/>
      <c r="P167" s="6"/>
    </row>
    <row r="168" spans="1:16" s="5" customFormat="1" ht="22.5" customHeight="1">
      <c r="A168" s="81"/>
      <c r="B168" s="82"/>
      <c r="C168" s="84"/>
      <c r="D168" s="85"/>
      <c r="E168" s="86"/>
      <c r="F168" s="86"/>
      <c r="G168" s="85"/>
      <c r="H168" s="85"/>
      <c r="I168" s="85"/>
      <c r="J168" s="85"/>
      <c r="K168" s="87"/>
      <c r="L168" s="88"/>
      <c r="M168" s="88"/>
      <c r="N168" s="88"/>
      <c r="O168" s="6"/>
      <c r="P168" s="6"/>
    </row>
    <row r="169" spans="1:16" ht="12.75">
      <c r="A169" s="81"/>
      <c r="B169" s="82"/>
      <c r="C169" s="84"/>
      <c r="D169" s="85"/>
      <c r="E169" s="86"/>
      <c r="F169" s="86"/>
      <c r="G169" s="85"/>
      <c r="H169" s="85"/>
      <c r="I169" s="85"/>
      <c r="J169" s="85"/>
      <c r="K169" s="87"/>
      <c r="L169" s="88"/>
      <c r="M169" s="88"/>
      <c r="N169" s="88"/>
      <c r="O169" s="9"/>
      <c r="P169" s="9"/>
    </row>
    <row r="170" spans="1:14" ht="12.75">
      <c r="A170" s="76"/>
      <c r="B170" s="89"/>
      <c r="C170" s="84"/>
      <c r="D170" s="85"/>
      <c r="E170" s="86"/>
      <c r="F170" s="86"/>
      <c r="G170" s="85"/>
      <c r="H170" s="85"/>
      <c r="I170" s="85"/>
      <c r="J170" s="85"/>
      <c r="K170" s="87"/>
      <c r="L170" s="88"/>
      <c r="M170" s="88"/>
      <c r="N170" s="50"/>
    </row>
    <row r="171" spans="1:14" ht="12.75">
      <c r="A171" s="76"/>
      <c r="B171" s="251" t="s">
        <v>126</v>
      </c>
      <c r="C171" s="251"/>
      <c r="D171" s="251"/>
      <c r="E171" s="83"/>
      <c r="F171" s="83"/>
      <c r="G171" s="83"/>
      <c r="H171" s="85" t="s">
        <v>193</v>
      </c>
      <c r="I171" s="85"/>
      <c r="J171" s="85"/>
      <c r="K171" s="85"/>
      <c r="L171" s="252" t="s">
        <v>127</v>
      </c>
      <c r="M171" s="252"/>
      <c r="N171" s="252"/>
    </row>
    <row r="172" spans="1:14" ht="12.75">
      <c r="A172" s="76"/>
      <c r="B172" s="90"/>
      <c r="C172" s="90"/>
      <c r="D172" s="90"/>
      <c r="E172" s="91"/>
      <c r="F172" s="90"/>
      <c r="G172" s="90"/>
      <c r="H172" s="90"/>
      <c r="I172" s="90"/>
      <c r="J172" s="92"/>
      <c r="K172" s="92"/>
      <c r="L172" s="47"/>
      <c r="M172" s="48"/>
      <c r="N172" s="49"/>
    </row>
    <row r="173" spans="1:11" ht="12">
      <c r="A173" s="76"/>
      <c r="B173" s="76"/>
      <c r="C173" s="76"/>
      <c r="D173" s="76"/>
      <c r="E173" s="77"/>
      <c r="F173" s="76"/>
      <c r="G173" s="76"/>
      <c r="H173" s="76"/>
      <c r="I173" s="76"/>
      <c r="J173" s="78"/>
      <c r="K173" s="78"/>
    </row>
    <row r="185" spans="1:13" s="13" customFormat="1" ht="12.75">
      <c r="A185" s="8"/>
      <c r="B185" s="44"/>
      <c r="C185" s="44"/>
      <c r="D185" s="8"/>
      <c r="E185" s="10"/>
      <c r="F185" s="72"/>
      <c r="G185" s="72"/>
      <c r="H185" s="72"/>
      <c r="I185" s="72"/>
      <c r="J185" s="73"/>
      <c r="K185" s="73"/>
      <c r="L185" s="11"/>
      <c r="M185" s="12"/>
    </row>
  </sheetData>
  <sheetProtection/>
  <mergeCells count="8">
    <mergeCell ref="B171:D171"/>
    <mergeCell ref="L171:N171"/>
    <mergeCell ref="A162:C163"/>
    <mergeCell ref="G165:I165"/>
    <mergeCell ref="L165:N165"/>
    <mergeCell ref="A2:N2"/>
    <mergeCell ref="B158:F158"/>
    <mergeCell ref="A159:N159"/>
  </mergeCells>
  <conditionalFormatting sqref="L37:L48 I5:I157">
    <cfRule type="cellIs" priority="1" dxfId="0" operator="lessThan" stopIfTrue="1">
      <formula>40179</formula>
    </cfRule>
  </conditionalFormatting>
  <printOptions/>
  <pageMargins left="0.31496062992125984" right="0.1968503937007874" top="0.5118110236220472" bottom="0.5118110236220472" header="0.5118110236220472" footer="0.4724409448818898"/>
  <pageSetup horizontalDpi="600" verticalDpi="600" orientation="portrait" paperSize="8" scale="95" r:id="rId3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LuuKieuDuyen</dc:creator>
  <cp:keywords/>
  <dc:description/>
  <cp:lastModifiedBy>DuyenLK</cp:lastModifiedBy>
  <cp:lastPrinted>2021-12-30T03:19:08Z</cp:lastPrinted>
  <dcterms:created xsi:type="dcterms:W3CDTF">1996-10-14T23:33:28Z</dcterms:created>
  <dcterms:modified xsi:type="dcterms:W3CDTF">2021-12-30T03:19:28Z</dcterms:modified>
  <cp:category/>
  <cp:version/>
  <cp:contentType/>
  <cp:contentStatus/>
</cp:coreProperties>
</file>